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февраль" sheetId="1" r:id="rId1"/>
    <sheet name="март" sheetId="2" r:id="rId2"/>
  </sheets>
  <externalReferences>
    <externalReference r:id="rId3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1">март!$6:$7</definedName>
    <definedName name="_xlnm.Print_Titles" localSheetId="0">февраль!$6:$7</definedName>
    <definedName name="_xlnm.Print_Area" localSheetId="1">март!$A$2:$G$63</definedName>
    <definedName name="_xlnm.Print_Area" localSheetId="0">февраль!$A$2:$G$63</definedName>
  </definedNames>
  <calcPr calcId="145621"/>
</workbook>
</file>

<file path=xl/calcChain.xml><?xml version="1.0" encoding="utf-8"?>
<calcChain xmlns="http://schemas.openxmlformats.org/spreadsheetml/2006/main">
  <c r="E62" i="2" l="1"/>
  <c r="F62" i="2" s="1"/>
  <c r="F61" i="2"/>
  <c r="E59" i="2"/>
  <c r="F59" i="2" s="1"/>
  <c r="F58" i="2"/>
  <c r="G58" i="2" s="1"/>
  <c r="E56" i="2"/>
  <c r="F56" i="2" s="1"/>
  <c r="F55" i="2"/>
  <c r="E53" i="2"/>
  <c r="F53" i="2" s="1"/>
  <c r="F52" i="2"/>
  <c r="E50" i="2"/>
  <c r="F50" i="2" s="1"/>
  <c r="F49" i="2"/>
  <c r="G49" i="2" s="1"/>
  <c r="E47" i="2"/>
  <c r="F47" i="2" s="1"/>
  <c r="F46" i="2"/>
  <c r="E44" i="2"/>
  <c r="F44" i="2" s="1"/>
  <c r="F43" i="2"/>
  <c r="F41" i="2"/>
  <c r="E41" i="2"/>
  <c r="F40" i="2"/>
  <c r="G40" i="2" s="1"/>
  <c r="E37" i="2"/>
  <c r="F37" i="2" s="1"/>
  <c r="E35" i="2"/>
  <c r="F35" i="2" s="1"/>
  <c r="F34" i="2"/>
  <c r="G34" i="2" s="1"/>
  <c r="F33" i="2"/>
  <c r="G33" i="2" s="1"/>
  <c r="E31" i="2"/>
  <c r="F31" i="2" s="1"/>
  <c r="F30" i="2"/>
  <c r="E28" i="2"/>
  <c r="F28" i="2" s="1"/>
  <c r="F27" i="2"/>
  <c r="G27" i="2" s="1"/>
  <c r="E25" i="2"/>
  <c r="F25" i="2" s="1"/>
  <c r="F24" i="2"/>
  <c r="G24" i="2" s="1"/>
  <c r="E22" i="2"/>
  <c r="F22" i="2" s="1"/>
  <c r="F21" i="2"/>
  <c r="E19" i="2"/>
  <c r="F19" i="2" s="1"/>
  <c r="F18" i="2"/>
  <c r="G18" i="2" s="1"/>
  <c r="E16" i="2"/>
  <c r="F16" i="2" s="1"/>
  <c r="F15" i="2"/>
  <c r="G15" i="2" s="1"/>
  <c r="E13" i="2"/>
  <c r="F13" i="2" s="1"/>
  <c r="F12" i="2"/>
  <c r="E10" i="2"/>
  <c r="F10" i="2" s="1"/>
  <c r="F9" i="2"/>
  <c r="G9" i="2" s="1"/>
  <c r="E38" i="2" l="1"/>
  <c r="F38" i="2" s="1"/>
  <c r="G16" i="2"/>
  <c r="G25" i="2"/>
  <c r="G46" i="2"/>
  <c r="G55" i="2"/>
  <c r="G19" i="2"/>
  <c r="G28" i="2"/>
  <c r="G41" i="2"/>
  <c r="G50" i="2"/>
  <c r="G59" i="2"/>
  <c r="F63" i="2"/>
  <c r="G37" i="2"/>
  <c r="G10" i="2"/>
  <c r="G12" i="2"/>
  <c r="G21" i="2"/>
  <c r="G30" i="2"/>
  <c r="G43" i="2"/>
  <c r="G52" i="2"/>
  <c r="G61" i="2"/>
  <c r="G35" i="2"/>
  <c r="E63" i="2"/>
  <c r="G56" i="2" l="1"/>
  <c r="G47" i="2"/>
  <c r="G31" i="2"/>
  <c r="G22" i="2"/>
  <c r="G13" i="2"/>
  <c r="G62" i="2"/>
  <c r="G53" i="2"/>
  <c r="G38" i="2"/>
  <c r="G44" i="2"/>
  <c r="G63" i="2" l="1"/>
  <c r="F9" i="1" l="1"/>
  <c r="G9" i="1"/>
  <c r="E10" i="1"/>
  <c r="F10" i="1" s="1"/>
  <c r="G10" i="1" s="1"/>
  <c r="F12" i="1"/>
  <c r="G12" i="1" s="1"/>
  <c r="G13" i="1" s="1"/>
  <c r="E13" i="1"/>
  <c r="F13" i="1" s="1"/>
  <c r="F15" i="1"/>
  <c r="G15" i="1" s="1"/>
  <c r="G16" i="1" s="1"/>
  <c r="E16" i="1"/>
  <c r="F16" i="1" s="1"/>
  <c r="F18" i="1"/>
  <c r="G18" i="1" s="1"/>
  <c r="G19" i="1" s="1"/>
  <c r="E19" i="1"/>
  <c r="F19" i="1" s="1"/>
  <c r="F21" i="1"/>
  <c r="G21" i="1" s="1"/>
  <c r="G22" i="1" s="1"/>
  <c r="E22" i="1"/>
  <c r="F22" i="1" s="1"/>
  <c r="F24" i="1"/>
  <c r="G24" i="1" s="1"/>
  <c r="G25" i="1" s="1"/>
  <c r="E25" i="1"/>
  <c r="F25" i="1"/>
  <c r="F27" i="1"/>
  <c r="G27" i="1" s="1"/>
  <c r="G28" i="1" s="1"/>
  <c r="E28" i="1"/>
  <c r="F28" i="1"/>
  <c r="F30" i="1"/>
  <c r="G30" i="1" s="1"/>
  <c r="G31" i="1" s="1"/>
  <c r="E31" i="1"/>
  <c r="F31" i="1" s="1"/>
  <c r="F33" i="1"/>
  <c r="G33" i="1" s="1"/>
  <c r="F34" i="1"/>
  <c r="G34" i="1"/>
  <c r="F35" i="1"/>
  <c r="E37" i="1"/>
  <c r="F37" i="1" s="1"/>
  <c r="G37" i="1" s="1"/>
  <c r="G38" i="1" s="1"/>
  <c r="F40" i="1"/>
  <c r="G40" i="1" s="1"/>
  <c r="G41" i="1" s="1"/>
  <c r="E41" i="1"/>
  <c r="F41" i="1"/>
  <c r="F43" i="1"/>
  <c r="G43" i="1" s="1"/>
  <c r="G44" i="1" s="1"/>
  <c r="E44" i="1"/>
  <c r="F44" i="1"/>
  <c r="F46" i="1"/>
  <c r="G46" i="1"/>
  <c r="G47" i="1" s="1"/>
  <c r="E47" i="1"/>
  <c r="F47" i="1" s="1"/>
  <c r="F49" i="1"/>
  <c r="G49" i="1" s="1"/>
  <c r="G50" i="1" s="1"/>
  <c r="E50" i="1"/>
  <c r="F50" i="1"/>
  <c r="F52" i="1"/>
  <c r="G52" i="1"/>
  <c r="E53" i="1"/>
  <c r="F53" i="1" s="1"/>
  <c r="G53" i="1"/>
  <c r="F55" i="1"/>
  <c r="G55" i="1" s="1"/>
  <c r="G56" i="1" s="1"/>
  <c r="E56" i="1"/>
  <c r="F56" i="1" s="1"/>
  <c r="F58" i="1"/>
  <c r="G58" i="1" s="1"/>
  <c r="G59" i="1" s="1"/>
  <c r="E59" i="1"/>
  <c r="F59" i="1"/>
  <c r="F61" i="1"/>
  <c r="G61" i="1"/>
  <c r="G62" i="1" s="1"/>
  <c r="E62" i="1"/>
  <c r="F62" i="1" s="1"/>
  <c r="G35" i="1" l="1"/>
  <c r="G63" i="1"/>
  <c r="E38" i="1"/>
  <c r="F38" i="1" s="1"/>
  <c r="F63" i="1" s="1"/>
  <c r="E63" i="1"/>
</calcChain>
</file>

<file path=xl/sharedStrings.xml><?xml version="1.0" encoding="utf-8"?>
<sst xmlns="http://schemas.openxmlformats.org/spreadsheetml/2006/main" count="134" uniqueCount="71">
  <si>
    <t>ИТОГО Хабаровский край</t>
  </si>
  <si>
    <t>Итого Нанайский район</t>
  </si>
  <si>
    <t>КГБУЗ "Троицкая центральная районная больница" министерства здравоохранения Хабаровского края</t>
  </si>
  <si>
    <t>Нанайский район</t>
  </si>
  <si>
    <t>Итого Ульчский район</t>
  </si>
  <si>
    <t xml:space="preserve">КГБУЗ "Ульчская районная больница" министерства здравоохранения Хабаровского края </t>
  </si>
  <si>
    <t>Ульчский район</t>
  </si>
  <si>
    <t>Итого 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</si>
  <si>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</si>
  <si>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Тугуро-Чумиканский район</t>
  </si>
  <si>
    <t>Итого 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</si>
  <si>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</si>
  <si>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Николаевский район</t>
  </si>
  <si>
    <t>Итого Охотский округ</t>
  </si>
  <si>
    <t>КГБУЗ "Охотская центральная районная больница" министерства здравоохранения Хабаровского края</t>
  </si>
  <si>
    <t>Охотский округ</t>
  </si>
  <si>
    <t>Итого район им.Лазо</t>
  </si>
  <si>
    <t xml:space="preserve">КГБУЗ "Районная больница района им. Лазо" министерства здравоохранения Хабаровского края </t>
  </si>
  <si>
    <t>Район им.Лазо</t>
  </si>
  <si>
    <t>Итого Солнечный район</t>
  </si>
  <si>
    <t xml:space="preserve">КГБУЗ "Солнечная районная больница" министерства здравоохранения Хабаровского края </t>
  </si>
  <si>
    <t>Солнечный район</t>
  </si>
  <si>
    <t>Итого Советско-Гаванский район</t>
  </si>
  <si>
    <t>КГБУЗ "Советско-Гаванская районная больница" министерства здравоохранения Хабаровского края</t>
  </si>
  <si>
    <t>Советско-Гаванский район</t>
  </si>
  <si>
    <t>Итого Комсомольский район</t>
  </si>
  <si>
    <t>КГБУЗ "Комсомольская межрайонная больница" министерства здравоохранения Хабаровского края</t>
  </si>
  <si>
    <t>Комсомольский район</t>
  </si>
  <si>
    <t>Итого Хабаровский район</t>
  </si>
  <si>
    <t>КГБУЗ "Хабаровская  районная больница" министерства здравоохранения Хабаровского края</t>
  </si>
  <si>
    <t>КГБУЗ "Князе-Волконская  районная больница" министерства здравоохранения Хабаровского края</t>
  </si>
  <si>
    <t>Хабаровский муниципальный район</t>
  </si>
  <si>
    <t>Итого Вяземский район</t>
  </si>
  <si>
    <t xml:space="preserve">КГБУЗ "Вяземская районная больница" министерства здравоохранения Хабаровского края </t>
  </si>
  <si>
    <t>Вяземский район</t>
  </si>
  <si>
    <t>Итого 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</si>
  <si>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</si>
  <si>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Верхнебуреинский район</t>
  </si>
  <si>
    <t>Итого Аяно-Майский район</t>
  </si>
  <si>
    <t>КГБУЗ "Аяно-Майская центральная районная больница" министерства здравоохранения Хабаровского края</t>
  </si>
  <si>
    <t>Аяно-Майский район</t>
  </si>
  <si>
    <t>Итого Бикинский район</t>
  </si>
  <si>
    <t>КГБУЗ "Бикинская центральная районная больница" министерства здравоохранения Хабаровского края</t>
  </si>
  <si>
    <t>Бикинский район</t>
  </si>
  <si>
    <t>Итого Ванинский район</t>
  </si>
  <si>
    <t>КГБУЗ "Ванинская центральная районная больница"  министерства здравоохранения Хабаровского края</t>
  </si>
  <si>
    <t>Ванинский район</t>
  </si>
  <si>
    <t>Итого Амурский район</t>
  </si>
  <si>
    <t xml:space="preserve">КГБУЗ "Городская больница" имени М.И. Шевчук  министерства здравоохранения Хабаровского края (для обслуживаемого населения Амурского района)
</t>
  </si>
  <si>
    <t>Амурский район</t>
  </si>
  <si>
    <t>Итого 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</si>
  <si>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</si>
  <si>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г.Комсомольск-на-Амуре</t>
  </si>
  <si>
    <t>Итого г.Хабаровск</t>
  </si>
  <si>
    <t>КГБУЗ "Станция скорой медицинской помощи г. Хабаровска" министерства здравоохранения Хабаровского края</t>
  </si>
  <si>
    <t>г.Хабаровск</t>
  </si>
  <si>
    <t>А</t>
  </si>
  <si>
    <t>Объем финансирования</t>
  </si>
  <si>
    <t>Среднемесячная численность (чел.)</t>
  </si>
  <si>
    <t>Численность обслуживаемого населения, застрахованных в системе ОМС на 01.03.24 (чел.)</t>
  </si>
  <si>
    <t>Численность обслуживаемого населения, застрахованных в системе ОМС на 01.02.24 (чел.)</t>
  </si>
  <si>
    <t>Дифференцированный подушевой норматив финансирования
 ДПн (руб./год)</t>
  </si>
  <si>
    <t>Наименование МО</t>
  </si>
  <si>
    <t>руб.</t>
  </si>
  <si>
    <t xml:space="preserve"> Объем финансового обеспечения по подушевому нормативу скорой медицинской помощи  в расчете на месяц 
(февраль 2024)</t>
  </si>
  <si>
    <t xml:space="preserve"> Объем финансового обеспечения по подушевому нормативу скорой медицинской помощи  в расчете на месяц 
(март 2024)</t>
  </si>
  <si>
    <t>Численность обслуживаемого населения, застрахованных в системе ОМС на 01.04.24 (чел.)</t>
  </si>
  <si>
    <t>Таблица № 1</t>
  </si>
  <si>
    <t>Таблица № 2</t>
  </si>
  <si>
    <t>Приложение № 10                                             
к протоколу Комиссии по разработке ТП ОМС 
от   29.03.2024  № 2</t>
  </si>
  <si>
    <t>Приложение № 10                                             
к протоколу Комиссии по разработке ТП ОМС 
от  29.03.2024 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</si>
</sst>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164" fontId="1" fillId="0" borderId="0" applyFont="0" applyFill="0" applyBorder="0" applyAlignment="0" applyProtection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wrapText="1"/>
    </xf>
    <xf numFmtId="43" fontId="2" fillId="0" borderId="0" xfId="0" applyNumberFormat="1" applyFont="1" applyAlignment="1">
      <alignment wrapText="1"/>
    </xf>
    <xf numFmtId="164" fontId="2" fillId="0" borderId="0" xfId="1" applyFont="1" applyAlignment="1">
      <alignment wrapText="1"/>
    </xf>
    <xf numFmtId="165" fontId="2" fillId="0" borderId="0" xfId="0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166" fontId="4" fillId="0" borderId="1" xfId="1" applyNumberFormat="1" applyFont="1" applyBorder="1" applyAlignment="1">
      <alignment wrapText="1"/>
    </xf>
    <xf numFmtId="167" fontId="4" fillId="0" borderId="1" xfId="1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166" fontId="5" fillId="0" borderId="1" xfId="1" applyNumberFormat="1" applyFont="1" applyBorder="1" applyAlignment="1">
      <alignment wrapText="1"/>
    </xf>
    <xf numFmtId="164" fontId="5" fillId="0" borderId="1" xfId="1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1" fontId="2" fillId="0" borderId="0" xfId="0" applyNumberFormat="1" applyFont="1" applyAlignment="1">
      <alignment wrapText="1"/>
    </xf>
    <xf numFmtId="0" fontId="5" fillId="0" borderId="1" xfId="0" applyFont="1" applyBorder="1" applyAlignment="1">
      <alignment wrapText="1"/>
    </xf>
    <xf numFmtId="1" fontId="3" fillId="0" borderId="0" xfId="0" applyNumberFormat="1" applyFont="1" applyAlignment="1">
      <alignment wrapText="1"/>
    </xf>
    <xf numFmtId="0" fontId="7" fillId="2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7" fillId="4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164" fontId="9" fillId="0" borderId="2" xfId="1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10" fillId="3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3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wrapText="1"/>
    </xf>
    <xf numFmtId="164" fontId="5" fillId="3" borderId="1" xfId="1" applyNumberFormat="1" applyFont="1" applyFill="1" applyBorder="1" applyAlignment="1">
      <alignment wrapText="1"/>
    </xf>
    <xf numFmtId="164" fontId="4" fillId="3" borderId="1" xfId="1" applyNumberFormat="1" applyFont="1" applyFill="1" applyBorder="1" applyAlignment="1">
      <alignment wrapText="1"/>
    </xf>
    <xf numFmtId="43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vertical="top" wrapText="1"/>
    </xf>
    <xf numFmtId="0" fontId="11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42"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3 2" xfId="6"/>
    <cellStyle name="Обычный 3 3 2" xfId="7"/>
    <cellStyle name="Обычный 4" xfId="8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71"/>
  <sheetViews>
    <sheetView tabSelected="1" view="pageBreakPreview" zoomScale="62" zoomScaleNormal="72" zoomScaleSheetLayoutView="62" workbookViewId="0">
      <pane xSplit="2" ySplit="8" topLeftCell="C9" activePane="bottomRight" state="frozen"/>
      <selection activeCell="D34" sqref="D34"/>
      <selection pane="topRight" activeCell="D34" sqref="D34"/>
      <selection pane="bottomLeft" activeCell="D34" sqref="D34"/>
      <selection pane="bottomRight" activeCell="F3" sqref="F3"/>
    </sheetView>
  </sheetViews>
  <sheetFormatPr defaultColWidth="9.140625" defaultRowHeight="18.75" x14ac:dyDescent="0.3"/>
  <cols>
    <col min="1" max="1" width="10.85546875" style="1" customWidth="1"/>
    <col min="2" max="2" width="43.42578125" style="1" customWidth="1"/>
    <col min="3" max="3" width="27.28515625" style="1" customWidth="1"/>
    <col min="4" max="5" width="22.28515625" style="1" customWidth="1"/>
    <col min="6" max="6" width="21.28515625" style="1" customWidth="1"/>
    <col min="7" max="7" width="27.28515625" style="1" customWidth="1"/>
    <col min="8" max="16384" width="9.140625" style="1"/>
  </cols>
  <sheetData>
    <row r="1" spans="1:7" ht="18" hidden="1" customHeight="1" x14ac:dyDescent="0.3"/>
    <row r="2" spans="1:7" ht="76.900000000000006" customHeight="1" x14ac:dyDescent="0.3">
      <c r="F2" s="34" t="s">
        <v>70</v>
      </c>
      <c r="G2" s="34"/>
    </row>
    <row r="3" spans="1:7" ht="28.5" customHeight="1" x14ac:dyDescent="0.3">
      <c r="G3" s="1" t="s">
        <v>67</v>
      </c>
    </row>
    <row r="4" spans="1:7" ht="72.75" customHeight="1" x14ac:dyDescent="0.3">
      <c r="B4" s="35" t="s">
        <v>64</v>
      </c>
      <c r="C4" s="35"/>
      <c r="D4" s="35"/>
      <c r="E4" s="35"/>
      <c r="F4" s="35"/>
      <c r="G4" s="35"/>
    </row>
    <row r="5" spans="1:7" ht="21" customHeight="1" x14ac:dyDescent="0.3">
      <c r="B5" s="26"/>
      <c r="C5" s="26"/>
      <c r="D5" s="25"/>
      <c r="E5" s="25"/>
      <c r="F5" s="36" t="s">
        <v>63</v>
      </c>
      <c r="G5" s="36"/>
    </row>
    <row r="6" spans="1:7" s="21" customFormat="1" ht="124.9" customHeight="1" x14ac:dyDescent="0.3">
      <c r="B6" s="23" t="s">
        <v>62</v>
      </c>
      <c r="C6" s="24" t="s">
        <v>61</v>
      </c>
      <c r="D6" s="22" t="s">
        <v>60</v>
      </c>
      <c r="E6" s="22" t="s">
        <v>59</v>
      </c>
      <c r="F6" s="22" t="s">
        <v>58</v>
      </c>
      <c r="G6" s="28" t="s">
        <v>57</v>
      </c>
    </row>
    <row r="7" spans="1:7" s="21" customFormat="1" ht="17.45" customHeight="1" x14ac:dyDescent="0.3">
      <c r="B7" s="23" t="s">
        <v>56</v>
      </c>
      <c r="C7" s="22">
        <v>1</v>
      </c>
      <c r="D7" s="22">
        <v>2</v>
      </c>
      <c r="E7" s="22">
        <v>3</v>
      </c>
      <c r="F7" s="22">
        <v>4</v>
      </c>
      <c r="G7" s="28">
        <v>5</v>
      </c>
    </row>
    <row r="8" spans="1:7" ht="22.5" customHeight="1" x14ac:dyDescent="0.3">
      <c r="B8" s="14" t="s">
        <v>55</v>
      </c>
      <c r="C8" s="20"/>
      <c r="D8" s="19"/>
      <c r="E8" s="19"/>
      <c r="F8" s="19"/>
      <c r="G8" s="29"/>
    </row>
    <row r="9" spans="1:7" ht="97.5" customHeight="1" x14ac:dyDescent="0.3">
      <c r="A9" s="13">
        <v>270111</v>
      </c>
      <c r="B9" s="16" t="s">
        <v>54</v>
      </c>
      <c r="C9" s="11">
        <v>1712.5</v>
      </c>
      <c r="D9" s="10">
        <v>590645</v>
      </c>
      <c r="E9" s="10">
        <v>590798</v>
      </c>
      <c r="F9" s="10">
        <f>ROUND((E9+D9)/2,0)</f>
        <v>590722</v>
      </c>
      <c r="G9" s="30">
        <f>ROUND(F9*$C$9/12,2)</f>
        <v>84300952.079999998</v>
      </c>
    </row>
    <row r="10" spans="1:7" s="6" customFormat="1" ht="20.25" x14ac:dyDescent="0.3">
      <c r="A10" s="15"/>
      <c r="B10" s="9" t="s">
        <v>53</v>
      </c>
      <c r="C10" s="11"/>
      <c r="D10" s="7">
        <v>590645</v>
      </c>
      <c r="E10" s="7">
        <f>E9</f>
        <v>590798</v>
      </c>
      <c r="F10" s="7">
        <f>ROUND((E10+D10)/2,0)</f>
        <v>590722</v>
      </c>
      <c r="G10" s="31">
        <f>ROUND(F10*$C$9/12,2)</f>
        <v>84300952.079999998</v>
      </c>
    </row>
    <row r="11" spans="1:7" ht="20.25" x14ac:dyDescent="0.3">
      <c r="A11" s="13"/>
      <c r="B11" s="14" t="s">
        <v>52</v>
      </c>
      <c r="C11" s="11"/>
      <c r="D11" s="10"/>
      <c r="E11" s="10"/>
      <c r="F11" s="10"/>
      <c r="G11" s="30"/>
    </row>
    <row r="12" spans="1:7" ht="94.5" customHeight="1" x14ac:dyDescent="0.3">
      <c r="A12" s="13">
        <v>270132</v>
      </c>
      <c r="B12" s="16" t="s">
        <v>51</v>
      </c>
      <c r="C12" s="11">
        <v>2248</v>
      </c>
      <c r="D12" s="10">
        <v>225797</v>
      </c>
      <c r="E12" s="10">
        <v>225614</v>
      </c>
      <c r="F12" s="10">
        <f>ROUND((E12+D12)/2,0)</f>
        <v>225706</v>
      </c>
      <c r="G12" s="30">
        <f>ROUND(F12*$C$12/12,2)</f>
        <v>42282257.329999998</v>
      </c>
    </row>
    <row r="13" spans="1:7" s="6" customFormat="1" ht="33.75" customHeight="1" x14ac:dyDescent="0.3">
      <c r="A13" s="15"/>
      <c r="B13" s="9" t="s">
        <v>50</v>
      </c>
      <c r="C13" s="11"/>
      <c r="D13" s="7">
        <v>225797</v>
      </c>
      <c r="E13" s="7">
        <f>E12</f>
        <v>225614</v>
      </c>
      <c r="F13" s="7">
        <f>ROUND((E13+D13)/2,0)</f>
        <v>225706</v>
      </c>
      <c r="G13" s="31">
        <f>G12</f>
        <v>42282257.329999998</v>
      </c>
    </row>
    <row r="14" spans="1:7" ht="20.25" x14ac:dyDescent="0.3">
      <c r="A14" s="13"/>
      <c r="B14" s="14" t="s">
        <v>49</v>
      </c>
      <c r="C14" s="11"/>
      <c r="D14" s="10"/>
      <c r="E14" s="10"/>
      <c r="F14" s="10"/>
      <c r="G14" s="30"/>
    </row>
    <row r="15" spans="1:7" ht="123" customHeight="1" x14ac:dyDescent="0.3">
      <c r="A15" s="13">
        <v>270050</v>
      </c>
      <c r="B15" s="18" t="s">
        <v>48</v>
      </c>
      <c r="C15" s="11">
        <v>1761.8</v>
      </c>
      <c r="D15" s="10">
        <v>60422</v>
      </c>
      <c r="E15" s="10">
        <v>60339</v>
      </c>
      <c r="F15" s="10">
        <f>ROUND((E15+D15)/2,0)</f>
        <v>60381</v>
      </c>
      <c r="G15" s="30">
        <f>ROUND(F15*$C$15/12,2)</f>
        <v>8864937.1500000004</v>
      </c>
    </row>
    <row r="16" spans="1:7" s="6" customFormat="1" ht="20.25" x14ac:dyDescent="0.3">
      <c r="A16" s="15"/>
      <c r="B16" s="9" t="s">
        <v>47</v>
      </c>
      <c r="C16" s="11"/>
      <c r="D16" s="7">
        <v>60422</v>
      </c>
      <c r="E16" s="7">
        <f>E15</f>
        <v>60339</v>
      </c>
      <c r="F16" s="7">
        <f>ROUND((E16+D16)/2,0)</f>
        <v>60381</v>
      </c>
      <c r="G16" s="31">
        <f>G15</f>
        <v>8864937.1500000004</v>
      </c>
    </row>
    <row r="17" spans="1:7" ht="20.25" x14ac:dyDescent="0.3">
      <c r="A17" s="13"/>
      <c r="B17" s="14" t="s">
        <v>46</v>
      </c>
      <c r="C17" s="11"/>
      <c r="D17" s="10"/>
      <c r="E17" s="10"/>
      <c r="F17" s="10"/>
      <c r="G17" s="30"/>
    </row>
    <row r="18" spans="1:7" ht="78.599999999999994" customHeight="1" x14ac:dyDescent="0.3">
      <c r="A18" s="13">
        <v>270068</v>
      </c>
      <c r="B18" s="16" t="s">
        <v>45</v>
      </c>
      <c r="C18" s="11">
        <v>1726.9</v>
      </c>
      <c r="D18" s="10">
        <v>31812</v>
      </c>
      <c r="E18" s="10">
        <v>31778</v>
      </c>
      <c r="F18" s="10">
        <f>ROUND((E18+D18)/2,0)</f>
        <v>31795</v>
      </c>
      <c r="G18" s="30">
        <f>ROUND(F18*$C$18/12,2)</f>
        <v>4575565.46</v>
      </c>
    </row>
    <row r="19" spans="1:7" s="6" customFormat="1" ht="20.25" x14ac:dyDescent="0.3">
      <c r="A19" s="15"/>
      <c r="B19" s="9" t="s">
        <v>44</v>
      </c>
      <c r="C19" s="11"/>
      <c r="D19" s="7">
        <v>31812</v>
      </c>
      <c r="E19" s="7">
        <f>E18</f>
        <v>31778</v>
      </c>
      <c r="F19" s="7">
        <f>ROUND((E19+D19)/2,0)</f>
        <v>31795</v>
      </c>
      <c r="G19" s="31">
        <f>G18</f>
        <v>4575565.46</v>
      </c>
    </row>
    <row r="20" spans="1:7" ht="20.25" x14ac:dyDescent="0.3">
      <c r="A20" s="13"/>
      <c r="B20" s="14" t="s">
        <v>43</v>
      </c>
      <c r="C20" s="11"/>
      <c r="D20" s="10"/>
      <c r="E20" s="10"/>
      <c r="F20" s="10"/>
      <c r="G20" s="30"/>
    </row>
    <row r="21" spans="1:7" ht="81" x14ac:dyDescent="0.3">
      <c r="A21" s="13">
        <v>270155</v>
      </c>
      <c r="B21" s="12" t="s">
        <v>42</v>
      </c>
      <c r="C21" s="11">
        <v>1439.1</v>
      </c>
      <c r="D21" s="10">
        <v>20501</v>
      </c>
      <c r="E21" s="10">
        <v>20463</v>
      </c>
      <c r="F21" s="10">
        <f>ROUND((E21+D21)/2,0)</f>
        <v>20482</v>
      </c>
      <c r="G21" s="30">
        <f>ROUND(F21*$C$21/12,2)</f>
        <v>2456303.85</v>
      </c>
    </row>
    <row r="22" spans="1:7" s="6" customFormat="1" ht="20.25" x14ac:dyDescent="0.3">
      <c r="A22" s="15"/>
      <c r="B22" s="9" t="s">
        <v>41</v>
      </c>
      <c r="C22" s="11"/>
      <c r="D22" s="7">
        <v>20501</v>
      </c>
      <c r="E22" s="7">
        <f>E21</f>
        <v>20463</v>
      </c>
      <c r="F22" s="7">
        <f>ROUND((E22+D22)/2,0)</f>
        <v>20482</v>
      </c>
      <c r="G22" s="31">
        <f>G21</f>
        <v>2456303.85</v>
      </c>
    </row>
    <row r="23" spans="1:7" ht="20.25" x14ac:dyDescent="0.3">
      <c r="A23" s="13"/>
      <c r="B23" s="14" t="s">
        <v>40</v>
      </c>
      <c r="C23" s="11"/>
      <c r="D23" s="10"/>
      <c r="E23" s="10"/>
      <c r="F23" s="10"/>
      <c r="G23" s="30"/>
    </row>
    <row r="24" spans="1:7" ht="101.25" x14ac:dyDescent="0.3">
      <c r="A24" s="13">
        <v>270065</v>
      </c>
      <c r="B24" s="12" t="s">
        <v>39</v>
      </c>
      <c r="C24" s="11">
        <v>2153.3000000000002</v>
      </c>
      <c r="D24" s="10">
        <v>2266</v>
      </c>
      <c r="E24" s="10">
        <v>2260</v>
      </c>
      <c r="F24" s="10">
        <f>ROUND((E24+D24)/2,0)</f>
        <v>2263</v>
      </c>
      <c r="G24" s="30">
        <f>ROUND(F24*$C$24/12,2)</f>
        <v>406076.49</v>
      </c>
    </row>
    <row r="25" spans="1:7" s="6" customFormat="1" ht="20.25" x14ac:dyDescent="0.3">
      <c r="A25" s="15"/>
      <c r="B25" s="9" t="s">
        <v>38</v>
      </c>
      <c r="C25" s="11"/>
      <c r="D25" s="7">
        <v>2266</v>
      </c>
      <c r="E25" s="7">
        <f>E24</f>
        <v>2260</v>
      </c>
      <c r="F25" s="7">
        <f>ROUND((E25+D25)/2,0)</f>
        <v>2263</v>
      </c>
      <c r="G25" s="31">
        <f>G24</f>
        <v>406076.49</v>
      </c>
    </row>
    <row r="26" spans="1:7" ht="20.25" x14ac:dyDescent="0.3">
      <c r="A26" s="13"/>
      <c r="B26" s="14" t="s">
        <v>37</v>
      </c>
      <c r="C26" s="11"/>
      <c r="D26" s="10"/>
      <c r="E26" s="10"/>
      <c r="F26" s="10"/>
      <c r="G26" s="30"/>
    </row>
    <row r="27" spans="1:7" ht="101.25" x14ac:dyDescent="0.3">
      <c r="A27" s="13">
        <v>270156</v>
      </c>
      <c r="B27" s="12" t="s">
        <v>36</v>
      </c>
      <c r="C27" s="11">
        <v>1674.6</v>
      </c>
      <c r="D27" s="10">
        <v>26026</v>
      </c>
      <c r="E27" s="10">
        <v>25954</v>
      </c>
      <c r="F27" s="10">
        <f>ROUND((E27+D27)/2,0)</f>
        <v>25990</v>
      </c>
      <c r="G27" s="30">
        <f>ROUND(F27*$C$27/12,2)</f>
        <v>3626904.5</v>
      </c>
    </row>
    <row r="28" spans="1:7" s="6" customFormat="1" ht="40.5" x14ac:dyDescent="0.3">
      <c r="A28" s="15"/>
      <c r="B28" s="9" t="s">
        <v>35</v>
      </c>
      <c r="C28" s="11"/>
      <c r="D28" s="7">
        <v>26026</v>
      </c>
      <c r="E28" s="7">
        <f>E27</f>
        <v>25954</v>
      </c>
      <c r="F28" s="7">
        <f>ROUND((E28+D28)/2,0)</f>
        <v>25990</v>
      </c>
      <c r="G28" s="31">
        <f>G27</f>
        <v>3626904.5</v>
      </c>
    </row>
    <row r="29" spans="1:7" ht="20.25" x14ac:dyDescent="0.3">
      <c r="A29" s="13"/>
      <c r="B29" s="14" t="s">
        <v>34</v>
      </c>
      <c r="C29" s="11"/>
      <c r="D29" s="10"/>
      <c r="E29" s="10"/>
      <c r="F29" s="10"/>
      <c r="G29" s="30"/>
    </row>
    <row r="30" spans="1:7" ht="75" x14ac:dyDescent="0.3">
      <c r="A30" s="13">
        <v>270168</v>
      </c>
      <c r="B30" s="16" t="s">
        <v>33</v>
      </c>
      <c r="C30" s="11">
        <v>1439.1</v>
      </c>
      <c r="D30" s="10">
        <v>22496</v>
      </c>
      <c r="E30" s="10">
        <v>22457</v>
      </c>
      <c r="F30" s="10">
        <f>ROUND((E30+D30)/2,0)</f>
        <v>22477</v>
      </c>
      <c r="G30" s="30">
        <f>ROUND(F30*$C$30/12,2)</f>
        <v>2695554.23</v>
      </c>
    </row>
    <row r="31" spans="1:7" s="6" customFormat="1" ht="20.25" x14ac:dyDescent="0.3">
      <c r="A31" s="15"/>
      <c r="B31" s="9" t="s">
        <v>32</v>
      </c>
      <c r="C31" s="11"/>
      <c r="D31" s="7">
        <v>22496</v>
      </c>
      <c r="E31" s="7">
        <f>E30</f>
        <v>22457</v>
      </c>
      <c r="F31" s="7">
        <f>ROUND((E31+D31)/2,0)</f>
        <v>22477</v>
      </c>
      <c r="G31" s="31">
        <f>G30</f>
        <v>2695554.23</v>
      </c>
    </row>
    <row r="32" spans="1:7" ht="40.5" x14ac:dyDescent="0.3">
      <c r="A32" s="13"/>
      <c r="B32" s="14" t="s">
        <v>31</v>
      </c>
      <c r="C32" s="11"/>
      <c r="D32" s="10"/>
      <c r="E32" s="10"/>
      <c r="F32" s="10"/>
      <c r="G32" s="30"/>
    </row>
    <row r="33" spans="1:7" ht="75" x14ac:dyDescent="0.3">
      <c r="A33" s="13">
        <v>270098</v>
      </c>
      <c r="B33" s="17" t="s">
        <v>30</v>
      </c>
      <c r="C33" s="11">
        <v>1424.5</v>
      </c>
      <c r="D33" s="10">
        <v>12038</v>
      </c>
      <c r="E33" s="10">
        <v>12042</v>
      </c>
      <c r="F33" s="10">
        <f>ROUND((E33+D33)/2,0)</f>
        <v>12040</v>
      </c>
      <c r="G33" s="30">
        <f>ROUND(F33*$C$33/12,2)</f>
        <v>1429248.33</v>
      </c>
    </row>
    <row r="34" spans="1:7" ht="102" customHeight="1" x14ac:dyDescent="0.3">
      <c r="A34" s="13">
        <v>270134</v>
      </c>
      <c r="B34" s="12" t="s">
        <v>29</v>
      </c>
      <c r="C34" s="11">
        <v>1424.5</v>
      </c>
      <c r="D34" s="10">
        <v>57145</v>
      </c>
      <c r="E34" s="10">
        <v>57164</v>
      </c>
      <c r="F34" s="10">
        <f>ROUND((E34+D34)/2,0)</f>
        <v>57155</v>
      </c>
      <c r="G34" s="30">
        <f>ROUND(F34*$C$34/12,2)</f>
        <v>6784774.79</v>
      </c>
    </row>
    <row r="35" spans="1:7" s="6" customFormat="1" ht="32.450000000000003" customHeight="1" x14ac:dyDescent="0.3">
      <c r="A35" s="15"/>
      <c r="B35" s="9" t="s">
        <v>28</v>
      </c>
      <c r="C35" s="11"/>
      <c r="D35" s="7">
        <v>69183</v>
      </c>
      <c r="E35" s="7">
        <v>69206</v>
      </c>
      <c r="F35" s="7">
        <f>ROUND((E35+D35)/2,0)</f>
        <v>69195</v>
      </c>
      <c r="G35" s="31">
        <f>G33+G34</f>
        <v>8214023.1200000001</v>
      </c>
    </row>
    <row r="36" spans="1:7" ht="20.25" x14ac:dyDescent="0.3">
      <c r="A36" s="13"/>
      <c r="B36" s="14" t="s">
        <v>27</v>
      </c>
      <c r="C36" s="11"/>
      <c r="D36" s="10"/>
      <c r="E36" s="10"/>
      <c r="F36" s="10"/>
      <c r="G36" s="30"/>
    </row>
    <row r="37" spans="1:7" ht="81" x14ac:dyDescent="0.3">
      <c r="A37" s="13">
        <v>270146</v>
      </c>
      <c r="B37" s="12" t="s">
        <v>26</v>
      </c>
      <c r="C37" s="11">
        <v>1657.1</v>
      </c>
      <c r="D37" s="10">
        <v>26352</v>
      </c>
      <c r="E37" s="10">
        <f>21633+4646</f>
        <v>26279</v>
      </c>
      <c r="F37" s="10">
        <f>ROUND((E37+D37)/2,0)</f>
        <v>26316</v>
      </c>
      <c r="G37" s="30">
        <f>ROUND(F37*$C$37/12,2)</f>
        <v>3634020.3</v>
      </c>
    </row>
    <row r="38" spans="1:7" s="6" customFormat="1" ht="20.25" x14ac:dyDescent="0.3">
      <c r="A38" s="15"/>
      <c r="B38" s="9" t="s">
        <v>25</v>
      </c>
      <c r="C38" s="11"/>
      <c r="D38" s="7">
        <v>26352</v>
      </c>
      <c r="E38" s="7">
        <f>E37</f>
        <v>26279</v>
      </c>
      <c r="F38" s="7">
        <f>ROUND((E38+D38)/2,0)</f>
        <v>26316</v>
      </c>
      <c r="G38" s="31">
        <f>G37</f>
        <v>3634020.3</v>
      </c>
    </row>
    <row r="39" spans="1:7" ht="20.25" x14ac:dyDescent="0.3">
      <c r="A39" s="13"/>
      <c r="B39" s="14" t="s">
        <v>24</v>
      </c>
      <c r="C39" s="11"/>
      <c r="D39" s="10"/>
      <c r="E39" s="10"/>
      <c r="F39" s="10"/>
      <c r="G39" s="30"/>
    </row>
    <row r="40" spans="1:7" ht="75" x14ac:dyDescent="0.3">
      <c r="A40" s="13">
        <v>270091</v>
      </c>
      <c r="B40" s="16" t="s">
        <v>23</v>
      </c>
      <c r="C40" s="11">
        <v>1744.3</v>
      </c>
      <c r="D40" s="10">
        <v>35221</v>
      </c>
      <c r="E40" s="10">
        <v>35164</v>
      </c>
      <c r="F40" s="10">
        <f>ROUND((E40+D40)/2,0)</f>
        <v>35193</v>
      </c>
      <c r="G40" s="30">
        <f>ROUND(F40*$C$40/12,2)</f>
        <v>5115595.83</v>
      </c>
    </row>
    <row r="41" spans="1:7" s="6" customFormat="1" ht="40.5" x14ac:dyDescent="0.3">
      <c r="A41" s="15"/>
      <c r="B41" s="9" t="s">
        <v>22</v>
      </c>
      <c r="C41" s="11"/>
      <c r="D41" s="7">
        <v>35221</v>
      </c>
      <c r="E41" s="7">
        <f>E40</f>
        <v>35164</v>
      </c>
      <c r="F41" s="7">
        <f>ROUND((E41+D41)/2,0)</f>
        <v>35193</v>
      </c>
      <c r="G41" s="31">
        <f>G40</f>
        <v>5115595.83</v>
      </c>
    </row>
    <row r="42" spans="1:7" ht="20.25" x14ac:dyDescent="0.3">
      <c r="A42" s="13"/>
      <c r="B42" s="14" t="s">
        <v>21</v>
      </c>
      <c r="C42" s="11"/>
      <c r="D42" s="10"/>
      <c r="E42" s="10"/>
      <c r="F42" s="10"/>
      <c r="G42" s="30"/>
    </row>
    <row r="43" spans="1:7" ht="75" x14ac:dyDescent="0.3">
      <c r="A43" s="13">
        <v>270170</v>
      </c>
      <c r="B43" s="16" t="s">
        <v>20</v>
      </c>
      <c r="C43" s="11">
        <v>1709.5</v>
      </c>
      <c r="D43" s="10">
        <v>28884</v>
      </c>
      <c r="E43" s="10">
        <v>28859</v>
      </c>
      <c r="F43" s="10">
        <f>ROUND((E43+D43)/2,0)</f>
        <v>28872</v>
      </c>
      <c r="G43" s="30">
        <f>ROUND(F43*$C$43/12,2)</f>
        <v>4113057</v>
      </c>
    </row>
    <row r="44" spans="1:7" s="6" customFormat="1" ht="20.25" x14ac:dyDescent="0.3">
      <c r="A44" s="15"/>
      <c r="B44" s="9" t="s">
        <v>19</v>
      </c>
      <c r="C44" s="11"/>
      <c r="D44" s="7">
        <v>28884</v>
      </c>
      <c r="E44" s="7">
        <f>E43</f>
        <v>28859</v>
      </c>
      <c r="F44" s="7">
        <f>ROUND((E44+D44)/2,0)</f>
        <v>28872</v>
      </c>
      <c r="G44" s="31">
        <f>G43</f>
        <v>4113057</v>
      </c>
    </row>
    <row r="45" spans="1:7" ht="20.25" x14ac:dyDescent="0.3">
      <c r="A45" s="13"/>
      <c r="B45" s="14" t="s">
        <v>18</v>
      </c>
      <c r="C45" s="11"/>
      <c r="D45" s="10"/>
      <c r="E45" s="10"/>
      <c r="F45" s="10"/>
      <c r="G45" s="30"/>
    </row>
    <row r="46" spans="1:7" ht="75" x14ac:dyDescent="0.3">
      <c r="A46" s="13">
        <v>270169</v>
      </c>
      <c r="B46" s="16" t="s">
        <v>17</v>
      </c>
      <c r="C46" s="11">
        <v>1439.1</v>
      </c>
      <c r="D46" s="10">
        <v>47621</v>
      </c>
      <c r="E46" s="10">
        <v>47602</v>
      </c>
      <c r="F46" s="10">
        <f>ROUND((E46+D46)/2,0)</f>
        <v>47612</v>
      </c>
      <c r="G46" s="30">
        <f>ROUND(F46*$C$46/12,2)</f>
        <v>5709869.0999999996</v>
      </c>
    </row>
    <row r="47" spans="1:7" s="6" customFormat="1" ht="20.25" x14ac:dyDescent="0.3">
      <c r="A47" s="15"/>
      <c r="B47" s="9" t="s">
        <v>16</v>
      </c>
      <c r="C47" s="11"/>
      <c r="D47" s="7">
        <v>47621</v>
      </c>
      <c r="E47" s="7">
        <f>E46</f>
        <v>47602</v>
      </c>
      <c r="F47" s="7">
        <f>ROUND((E47+D47)/2,0)</f>
        <v>47612</v>
      </c>
      <c r="G47" s="31">
        <f>G46</f>
        <v>5709869.0999999996</v>
      </c>
    </row>
    <row r="48" spans="1:7" ht="20.25" x14ac:dyDescent="0.3">
      <c r="A48" s="13"/>
      <c r="B48" s="14" t="s">
        <v>15</v>
      </c>
      <c r="C48" s="11"/>
      <c r="D48" s="10"/>
      <c r="E48" s="10"/>
      <c r="F48" s="10"/>
      <c r="G48" s="30"/>
    </row>
    <row r="49" spans="1:7" ht="92.25" customHeight="1" x14ac:dyDescent="0.3">
      <c r="A49" s="13">
        <v>270089</v>
      </c>
      <c r="B49" s="12" t="s">
        <v>14</v>
      </c>
      <c r="C49" s="11">
        <v>2561.6999999999998</v>
      </c>
      <c r="D49" s="10">
        <v>7063</v>
      </c>
      <c r="E49" s="10">
        <v>7047</v>
      </c>
      <c r="F49" s="10">
        <f>ROUND((E49+D49)/2,0)</f>
        <v>7055</v>
      </c>
      <c r="G49" s="30">
        <f>ROUND(F49*$C$49/12,2)</f>
        <v>1506066.13</v>
      </c>
    </row>
    <row r="50" spans="1:7" s="6" customFormat="1" ht="26.25" customHeight="1" x14ac:dyDescent="0.3">
      <c r="A50" s="15"/>
      <c r="B50" s="9" t="s">
        <v>13</v>
      </c>
      <c r="C50" s="11"/>
      <c r="D50" s="7">
        <v>7063</v>
      </c>
      <c r="E50" s="7">
        <f>E49</f>
        <v>7047</v>
      </c>
      <c r="F50" s="7">
        <f>ROUND((E50+D50)/2,0)</f>
        <v>7055</v>
      </c>
      <c r="G50" s="31">
        <f>G49</f>
        <v>1506066.13</v>
      </c>
    </row>
    <row r="51" spans="1:7" ht="27.75" customHeight="1" x14ac:dyDescent="0.3">
      <c r="A51" s="13"/>
      <c r="B51" s="14" t="s">
        <v>12</v>
      </c>
      <c r="C51" s="11"/>
      <c r="D51" s="10"/>
      <c r="E51" s="10"/>
      <c r="F51" s="10"/>
      <c r="G51" s="30"/>
    </row>
    <row r="52" spans="1:7" ht="84" customHeight="1" x14ac:dyDescent="0.3">
      <c r="A52" s="13">
        <v>270088</v>
      </c>
      <c r="B52" s="16" t="s">
        <v>11</v>
      </c>
      <c r="C52" s="11">
        <v>1744.3</v>
      </c>
      <c r="D52" s="10">
        <v>29015</v>
      </c>
      <c r="E52" s="10">
        <v>28968</v>
      </c>
      <c r="F52" s="10">
        <f>ROUND((E52+D52)/2,0)</f>
        <v>28992</v>
      </c>
      <c r="G52" s="30">
        <f>ROUND(F52*$C$52/12,2)</f>
        <v>4214228.8</v>
      </c>
    </row>
    <row r="53" spans="1:7" s="6" customFormat="1" ht="24" customHeight="1" x14ac:dyDescent="0.3">
      <c r="A53" s="15"/>
      <c r="B53" s="9" t="s">
        <v>10</v>
      </c>
      <c r="C53" s="11"/>
      <c r="D53" s="7">
        <v>29015</v>
      </c>
      <c r="E53" s="7">
        <f>E52</f>
        <v>28968</v>
      </c>
      <c r="F53" s="7">
        <f>ROUND((E53+D53)/2,0)</f>
        <v>28992</v>
      </c>
      <c r="G53" s="31">
        <f>G52</f>
        <v>4214228.8</v>
      </c>
    </row>
    <row r="54" spans="1:7" ht="27.75" customHeight="1" x14ac:dyDescent="0.3">
      <c r="A54" s="13"/>
      <c r="B54" s="14" t="s">
        <v>9</v>
      </c>
      <c r="C54" s="11"/>
      <c r="D54" s="10"/>
      <c r="E54" s="10"/>
      <c r="F54" s="10"/>
      <c r="G54" s="30"/>
    </row>
    <row r="55" spans="1:7" ht="84" customHeight="1" x14ac:dyDescent="0.3">
      <c r="A55" s="13">
        <v>270095</v>
      </c>
      <c r="B55" s="16" t="s">
        <v>8</v>
      </c>
      <c r="C55" s="11">
        <v>1569.9</v>
      </c>
      <c r="D55" s="10">
        <v>2143</v>
      </c>
      <c r="E55" s="10">
        <v>2139</v>
      </c>
      <c r="F55" s="10">
        <f>ROUND((E55+D55)/2,0)</f>
        <v>2141</v>
      </c>
      <c r="G55" s="30">
        <f>ROUND(F55*$C$55/12,2)</f>
        <v>280096.33</v>
      </c>
    </row>
    <row r="56" spans="1:7" s="6" customFormat="1" ht="40.9" customHeight="1" x14ac:dyDescent="0.3">
      <c r="A56" s="15"/>
      <c r="B56" s="9" t="s">
        <v>7</v>
      </c>
      <c r="C56" s="11"/>
      <c r="D56" s="7">
        <v>2143</v>
      </c>
      <c r="E56" s="7">
        <f>E55</f>
        <v>2139</v>
      </c>
      <c r="F56" s="7">
        <f>ROUND((E56+D56)/2,0)</f>
        <v>2141</v>
      </c>
      <c r="G56" s="31">
        <f>G55</f>
        <v>280096.33</v>
      </c>
    </row>
    <row r="57" spans="1:7" ht="20.25" x14ac:dyDescent="0.3">
      <c r="A57" s="13"/>
      <c r="B57" s="14" t="s">
        <v>6</v>
      </c>
      <c r="C57" s="11"/>
      <c r="D57" s="10"/>
      <c r="E57" s="10"/>
      <c r="F57" s="10"/>
      <c r="G57" s="30"/>
    </row>
    <row r="58" spans="1:7" ht="84" customHeight="1" x14ac:dyDescent="0.3">
      <c r="A58" s="13">
        <v>270171</v>
      </c>
      <c r="B58" s="12" t="s">
        <v>5</v>
      </c>
      <c r="C58" s="11">
        <v>1674.6</v>
      </c>
      <c r="D58" s="10">
        <v>17118</v>
      </c>
      <c r="E58" s="10">
        <v>17069</v>
      </c>
      <c r="F58" s="10">
        <f>ROUND((E58+D58)/2,0)</f>
        <v>17094</v>
      </c>
      <c r="G58" s="30">
        <f>ROUND(F58*$C$58/12,2)</f>
        <v>2385467.7000000002</v>
      </c>
    </row>
    <row r="59" spans="1:7" s="6" customFormat="1" ht="20.25" x14ac:dyDescent="0.3">
      <c r="A59" s="15"/>
      <c r="B59" s="9" t="s">
        <v>4</v>
      </c>
      <c r="C59" s="11"/>
      <c r="D59" s="7">
        <v>17118</v>
      </c>
      <c r="E59" s="7">
        <f>E58</f>
        <v>17069</v>
      </c>
      <c r="F59" s="7">
        <f>ROUND((E59+D59)/2,0)</f>
        <v>17094</v>
      </c>
      <c r="G59" s="31">
        <f>G58</f>
        <v>2385467.7000000002</v>
      </c>
    </row>
    <row r="60" spans="1:7" ht="20.25" x14ac:dyDescent="0.3">
      <c r="A60" s="13"/>
      <c r="B60" s="14" t="s">
        <v>3</v>
      </c>
      <c r="C60" s="11"/>
      <c r="D60" s="10"/>
      <c r="E60" s="10"/>
      <c r="F60" s="10"/>
      <c r="G60" s="30"/>
    </row>
    <row r="61" spans="1:7" ht="101.25" customHeight="1" x14ac:dyDescent="0.3">
      <c r="A61" s="13">
        <v>270087</v>
      </c>
      <c r="B61" s="12" t="s">
        <v>2</v>
      </c>
      <c r="C61" s="11">
        <v>1395.5</v>
      </c>
      <c r="D61" s="10">
        <v>17011</v>
      </c>
      <c r="E61" s="10">
        <v>16979</v>
      </c>
      <c r="F61" s="10">
        <f>ROUND((E61+D61)/2,0)</f>
        <v>16995</v>
      </c>
      <c r="G61" s="30">
        <f>ROUND(F61*$C$61/12,2)</f>
        <v>1976376.88</v>
      </c>
    </row>
    <row r="62" spans="1:7" s="6" customFormat="1" ht="20.25" x14ac:dyDescent="0.3">
      <c r="B62" s="9" t="s">
        <v>1</v>
      </c>
      <c r="C62" s="8"/>
      <c r="D62" s="7">
        <v>17011</v>
      </c>
      <c r="E62" s="7">
        <f>E61</f>
        <v>16979</v>
      </c>
      <c r="F62" s="7">
        <f>ROUND((E62+D62)/2,0)</f>
        <v>16995</v>
      </c>
      <c r="G62" s="31">
        <f>G61</f>
        <v>1976376.88</v>
      </c>
    </row>
    <row r="63" spans="1:7" s="6" customFormat="1" ht="24.6" customHeight="1" x14ac:dyDescent="0.3">
      <c r="B63" s="9" t="s">
        <v>0</v>
      </c>
      <c r="C63" s="8"/>
      <c r="D63" s="7">
        <v>1262034</v>
      </c>
      <c r="E63" s="7">
        <f>SUM(E62,E59,E56,E53,E50,E47,E44,E41,E38,E35,E31,E28,E25,E22,E19,E16,E13,E10)</f>
        <v>1258975</v>
      </c>
      <c r="F63" s="7">
        <f>SUM(F62,F59,F56,F53,F50,F47,F44,F41,F38,F35,F31,F28,F25,F22,F19,F16,F13,F10)</f>
        <v>1259281</v>
      </c>
      <c r="G63" s="31">
        <f>SUM(G62,G59,G56,G53,G50,G47,G44,G41,G38,G35,G31,G28,G25,G22,G19,G16,G13,G10)</f>
        <v>186357352.27999997</v>
      </c>
    </row>
    <row r="64" spans="1:7" ht="48" customHeight="1" x14ac:dyDescent="0.3">
      <c r="B64" s="37"/>
      <c r="C64" s="37"/>
      <c r="D64" s="37"/>
      <c r="E64" s="37"/>
      <c r="F64" s="37"/>
      <c r="G64" s="37"/>
    </row>
    <row r="65" spans="3:7" x14ac:dyDescent="0.3">
      <c r="C65" s="2"/>
      <c r="D65" s="5"/>
      <c r="E65" s="5"/>
      <c r="F65" s="5"/>
      <c r="G65" s="4"/>
    </row>
    <row r="66" spans="3:7" x14ac:dyDescent="0.3">
      <c r="G66" s="2"/>
    </row>
    <row r="67" spans="3:7" x14ac:dyDescent="0.3">
      <c r="G67" s="3"/>
    </row>
    <row r="68" spans="3:7" x14ac:dyDescent="0.3">
      <c r="C68" s="2"/>
      <c r="G68" s="2"/>
    </row>
    <row r="69" spans="3:7" x14ac:dyDescent="0.3">
      <c r="G69" s="2"/>
    </row>
    <row r="70" spans="3:7" x14ac:dyDescent="0.3">
      <c r="G70" s="2"/>
    </row>
    <row r="71" spans="3:7" x14ac:dyDescent="0.3">
      <c r="G71" s="2"/>
    </row>
  </sheetData>
  <mergeCells count="4">
    <mergeCell ref="F2:G2"/>
    <mergeCell ref="B4:G4"/>
    <mergeCell ref="F5:G5"/>
    <mergeCell ref="B64:G64"/>
  </mergeCells>
  <pageMargins left="0.70866141732283472" right="0.23622047244094491" top="0.27559055118110237" bottom="0.15748031496062992" header="0.15748031496062992" footer="0.23622047244094491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71"/>
  <sheetViews>
    <sheetView view="pageBreakPreview" zoomScale="62" zoomScaleNormal="72" zoomScaleSheetLayoutView="62" workbookViewId="0">
      <pane xSplit="2" ySplit="8" topLeftCell="C9" activePane="bottomRight" state="frozen"/>
      <selection activeCell="D34" sqref="D34"/>
      <selection pane="topRight" activeCell="D34" sqref="D34"/>
      <selection pane="bottomLeft" activeCell="D34" sqref="D34"/>
      <selection pane="bottomRight" activeCell="F3" sqref="F3"/>
    </sheetView>
  </sheetViews>
  <sheetFormatPr defaultColWidth="9.140625" defaultRowHeight="18.75" x14ac:dyDescent="0.3"/>
  <cols>
    <col min="1" max="1" width="17.42578125" style="1" customWidth="1"/>
    <col min="2" max="2" width="43.42578125" style="1" customWidth="1"/>
    <col min="3" max="3" width="27.28515625" style="1" customWidth="1"/>
    <col min="4" max="5" width="22.28515625" style="1" customWidth="1"/>
    <col min="6" max="6" width="21.28515625" style="1" customWidth="1"/>
    <col min="7" max="7" width="27.28515625" style="1" customWidth="1"/>
    <col min="8" max="16384" width="9.140625" style="1"/>
  </cols>
  <sheetData>
    <row r="1" spans="1:7" ht="18" hidden="1" customHeight="1" x14ac:dyDescent="0.3"/>
    <row r="2" spans="1:7" ht="76.900000000000006" customHeight="1" x14ac:dyDescent="0.3">
      <c r="F2" s="34" t="s">
        <v>69</v>
      </c>
      <c r="G2" s="34"/>
    </row>
    <row r="3" spans="1:7" ht="37.5" customHeight="1" x14ac:dyDescent="0.3">
      <c r="G3" s="33" t="s">
        <v>68</v>
      </c>
    </row>
    <row r="4" spans="1:7" ht="72.75" customHeight="1" x14ac:dyDescent="0.3">
      <c r="B4" s="35" t="s">
        <v>65</v>
      </c>
      <c r="C4" s="35"/>
      <c r="D4" s="35"/>
      <c r="E4" s="35"/>
      <c r="F4" s="35"/>
      <c r="G4" s="35"/>
    </row>
    <row r="5" spans="1:7" ht="21" customHeight="1" x14ac:dyDescent="0.3">
      <c r="B5" s="26"/>
      <c r="C5" s="26"/>
      <c r="D5" s="25"/>
      <c r="E5" s="25"/>
      <c r="F5" s="36" t="s">
        <v>63</v>
      </c>
      <c r="G5" s="36"/>
    </row>
    <row r="6" spans="1:7" s="27" customFormat="1" ht="124.9" customHeight="1" x14ac:dyDescent="0.3">
      <c r="B6" s="23" t="s">
        <v>62</v>
      </c>
      <c r="C6" s="24" t="s">
        <v>61</v>
      </c>
      <c r="D6" s="22" t="s">
        <v>59</v>
      </c>
      <c r="E6" s="22" t="s">
        <v>66</v>
      </c>
      <c r="F6" s="22" t="s">
        <v>58</v>
      </c>
      <c r="G6" s="28" t="s">
        <v>57</v>
      </c>
    </row>
    <row r="7" spans="1:7" s="27" customFormat="1" ht="17.45" customHeight="1" x14ac:dyDescent="0.3">
      <c r="B7" s="23" t="s">
        <v>56</v>
      </c>
      <c r="C7" s="22">
        <v>1</v>
      </c>
      <c r="D7" s="22">
        <v>2</v>
      </c>
      <c r="E7" s="22">
        <v>3</v>
      </c>
      <c r="F7" s="22">
        <v>4</v>
      </c>
      <c r="G7" s="28">
        <v>5</v>
      </c>
    </row>
    <row r="8" spans="1:7" ht="22.5" customHeight="1" x14ac:dyDescent="0.3">
      <c r="B8" s="14" t="s">
        <v>55</v>
      </c>
      <c r="C8" s="20"/>
      <c r="D8" s="19"/>
      <c r="E8" s="19"/>
      <c r="F8" s="19"/>
      <c r="G8" s="29"/>
    </row>
    <row r="9" spans="1:7" ht="97.5" customHeight="1" x14ac:dyDescent="0.3">
      <c r="A9" s="13">
        <v>270111</v>
      </c>
      <c r="B9" s="16" t="s">
        <v>54</v>
      </c>
      <c r="C9" s="11">
        <v>1712.5</v>
      </c>
      <c r="D9" s="10">
        <v>590798</v>
      </c>
      <c r="E9" s="10">
        <v>590741</v>
      </c>
      <c r="F9" s="10">
        <f>ROUND((E9+D9)/2,0)</f>
        <v>590770</v>
      </c>
      <c r="G9" s="30">
        <f>ROUND(F9*$C$9/12,2)</f>
        <v>84307802.079999998</v>
      </c>
    </row>
    <row r="10" spans="1:7" s="6" customFormat="1" ht="20.25" x14ac:dyDescent="0.3">
      <c r="A10" s="15"/>
      <c r="B10" s="9" t="s">
        <v>53</v>
      </c>
      <c r="C10" s="11"/>
      <c r="D10" s="7">
        <v>590798</v>
      </c>
      <c r="E10" s="7">
        <f>E9</f>
        <v>590741</v>
      </c>
      <c r="F10" s="7">
        <f>ROUND((E10+D10)/2,0)</f>
        <v>590770</v>
      </c>
      <c r="G10" s="31">
        <f>ROUND(F10*$C$9/12,2)</f>
        <v>84307802.079999998</v>
      </c>
    </row>
    <row r="11" spans="1:7" ht="20.25" x14ac:dyDescent="0.3">
      <c r="A11" s="13"/>
      <c r="B11" s="14" t="s">
        <v>52</v>
      </c>
      <c r="C11" s="11"/>
      <c r="D11" s="10"/>
      <c r="E11" s="10"/>
      <c r="F11" s="10"/>
      <c r="G11" s="30"/>
    </row>
    <row r="12" spans="1:7" ht="94.5" customHeight="1" x14ac:dyDescent="0.3">
      <c r="A12" s="13">
        <v>270132</v>
      </c>
      <c r="B12" s="16" t="s">
        <v>51</v>
      </c>
      <c r="C12" s="11">
        <v>2248</v>
      </c>
      <c r="D12" s="10">
        <v>225614</v>
      </c>
      <c r="E12" s="10">
        <v>225345</v>
      </c>
      <c r="F12" s="10">
        <f>ROUND((E12+D12)/2,0)</f>
        <v>225480</v>
      </c>
      <c r="G12" s="30">
        <f>ROUND(F12*$C$12/12,2)</f>
        <v>42239920</v>
      </c>
    </row>
    <row r="13" spans="1:7" s="6" customFormat="1" ht="27.75" customHeight="1" x14ac:dyDescent="0.3">
      <c r="A13" s="15"/>
      <c r="B13" s="9" t="s">
        <v>50</v>
      </c>
      <c r="C13" s="11"/>
      <c r="D13" s="7">
        <v>225614</v>
      </c>
      <c r="E13" s="7">
        <f>E12</f>
        <v>225345</v>
      </c>
      <c r="F13" s="7">
        <f>ROUND((E13+D13)/2,0)</f>
        <v>225480</v>
      </c>
      <c r="G13" s="31">
        <f>G12</f>
        <v>42239920</v>
      </c>
    </row>
    <row r="14" spans="1:7" ht="20.25" x14ac:dyDescent="0.3">
      <c r="A14" s="13"/>
      <c r="B14" s="14" t="s">
        <v>49</v>
      </c>
      <c r="C14" s="11"/>
      <c r="D14" s="10"/>
      <c r="E14" s="10"/>
      <c r="F14" s="10"/>
      <c r="G14" s="30"/>
    </row>
    <row r="15" spans="1:7" ht="123" customHeight="1" x14ac:dyDescent="0.3">
      <c r="A15" s="13">
        <v>270050</v>
      </c>
      <c r="B15" s="18" t="s">
        <v>48</v>
      </c>
      <c r="C15" s="11">
        <v>1761.8</v>
      </c>
      <c r="D15" s="10">
        <v>60339</v>
      </c>
      <c r="E15" s="10">
        <v>60284</v>
      </c>
      <c r="F15" s="10">
        <f>ROUND((E15+D15)/2,0)</f>
        <v>60312</v>
      </c>
      <c r="G15" s="30">
        <f>ROUND(F15*$C$15/12,2)</f>
        <v>8854806.8000000007</v>
      </c>
    </row>
    <row r="16" spans="1:7" s="6" customFormat="1" ht="20.25" x14ac:dyDescent="0.3">
      <c r="A16" s="15"/>
      <c r="B16" s="9" t="s">
        <v>47</v>
      </c>
      <c r="C16" s="11"/>
      <c r="D16" s="7">
        <v>60339</v>
      </c>
      <c r="E16" s="7">
        <f>E15</f>
        <v>60284</v>
      </c>
      <c r="F16" s="7">
        <f>ROUND((E16+D16)/2,0)</f>
        <v>60312</v>
      </c>
      <c r="G16" s="31">
        <f>G15</f>
        <v>8854806.8000000007</v>
      </c>
    </row>
    <row r="17" spans="1:7" ht="20.25" x14ac:dyDescent="0.3">
      <c r="A17" s="13"/>
      <c r="B17" s="14" t="s">
        <v>46</v>
      </c>
      <c r="C17" s="11"/>
      <c r="D17" s="10"/>
      <c r="E17" s="10"/>
      <c r="F17" s="10"/>
      <c r="G17" s="30"/>
    </row>
    <row r="18" spans="1:7" ht="78.599999999999994" customHeight="1" x14ac:dyDescent="0.3">
      <c r="A18" s="13">
        <v>270068</v>
      </c>
      <c r="B18" s="16" t="s">
        <v>45</v>
      </c>
      <c r="C18" s="11">
        <v>1726.9</v>
      </c>
      <c r="D18" s="10">
        <v>31778</v>
      </c>
      <c r="E18" s="10">
        <v>31848</v>
      </c>
      <c r="F18" s="10">
        <f>ROUND((E18+D18)/2,0)</f>
        <v>31813</v>
      </c>
      <c r="G18" s="30">
        <f>ROUND(F18*$C$18/12,2)</f>
        <v>4578155.8099999996</v>
      </c>
    </row>
    <row r="19" spans="1:7" s="6" customFormat="1" ht="20.25" x14ac:dyDescent="0.3">
      <c r="A19" s="15"/>
      <c r="B19" s="9" t="s">
        <v>44</v>
      </c>
      <c r="C19" s="11"/>
      <c r="D19" s="7">
        <v>31778</v>
      </c>
      <c r="E19" s="7">
        <f>E18</f>
        <v>31848</v>
      </c>
      <c r="F19" s="7">
        <f>ROUND((E19+D19)/2,0)</f>
        <v>31813</v>
      </c>
      <c r="G19" s="31">
        <f>G18</f>
        <v>4578155.8099999996</v>
      </c>
    </row>
    <row r="20" spans="1:7" ht="20.25" x14ac:dyDescent="0.3">
      <c r="A20" s="13"/>
      <c r="B20" s="14" t="s">
        <v>43</v>
      </c>
      <c r="C20" s="11"/>
      <c r="D20" s="10"/>
      <c r="E20" s="10"/>
      <c r="F20" s="10"/>
      <c r="G20" s="30"/>
    </row>
    <row r="21" spans="1:7" ht="81" x14ac:dyDescent="0.3">
      <c r="A21" s="13">
        <v>270155</v>
      </c>
      <c r="B21" s="12" t="s">
        <v>42</v>
      </c>
      <c r="C21" s="11">
        <v>1439.1</v>
      </c>
      <c r="D21" s="10">
        <v>20463</v>
      </c>
      <c r="E21" s="10">
        <v>20419</v>
      </c>
      <c r="F21" s="10">
        <f>ROUND((E21+D21)/2,0)</f>
        <v>20441</v>
      </c>
      <c r="G21" s="30">
        <f>ROUND(F21*$C$21/12,2)</f>
        <v>2451386.9300000002</v>
      </c>
    </row>
    <row r="22" spans="1:7" s="6" customFormat="1" ht="20.25" x14ac:dyDescent="0.3">
      <c r="A22" s="15"/>
      <c r="B22" s="9" t="s">
        <v>41</v>
      </c>
      <c r="C22" s="11"/>
      <c r="D22" s="7">
        <v>20463</v>
      </c>
      <c r="E22" s="7">
        <f>E21</f>
        <v>20419</v>
      </c>
      <c r="F22" s="7">
        <f>ROUND((E22+D22)/2,0)</f>
        <v>20441</v>
      </c>
      <c r="G22" s="31">
        <f>G21</f>
        <v>2451386.9300000002</v>
      </c>
    </row>
    <row r="23" spans="1:7" ht="20.25" x14ac:dyDescent="0.3">
      <c r="A23" s="13"/>
      <c r="B23" s="14" t="s">
        <v>40</v>
      </c>
      <c r="C23" s="11"/>
      <c r="D23" s="10"/>
      <c r="E23" s="10"/>
      <c r="F23" s="10"/>
      <c r="G23" s="30"/>
    </row>
    <row r="24" spans="1:7" ht="101.25" x14ac:dyDescent="0.3">
      <c r="A24" s="13">
        <v>270065</v>
      </c>
      <c r="B24" s="12" t="s">
        <v>39</v>
      </c>
      <c r="C24" s="11">
        <v>2153.3000000000002</v>
      </c>
      <c r="D24" s="10">
        <v>2260</v>
      </c>
      <c r="E24" s="10">
        <v>2253</v>
      </c>
      <c r="F24" s="10">
        <f>ROUND((E24+D24)/2,0)</f>
        <v>2257</v>
      </c>
      <c r="G24" s="30">
        <f>ROUND(F24*$C$24/12,2)</f>
        <v>404999.84</v>
      </c>
    </row>
    <row r="25" spans="1:7" s="6" customFormat="1" ht="20.25" x14ac:dyDescent="0.3">
      <c r="A25" s="15"/>
      <c r="B25" s="9" t="s">
        <v>38</v>
      </c>
      <c r="C25" s="11"/>
      <c r="D25" s="7">
        <v>2260</v>
      </c>
      <c r="E25" s="7">
        <f>E24</f>
        <v>2253</v>
      </c>
      <c r="F25" s="7">
        <f>ROUND((E25+D25)/2,0)</f>
        <v>2257</v>
      </c>
      <c r="G25" s="31">
        <f>G24</f>
        <v>404999.84</v>
      </c>
    </row>
    <row r="26" spans="1:7" ht="20.25" x14ac:dyDescent="0.3">
      <c r="A26" s="13"/>
      <c r="B26" s="14" t="s">
        <v>37</v>
      </c>
      <c r="C26" s="11"/>
      <c r="D26" s="10"/>
      <c r="E26" s="10"/>
      <c r="F26" s="10"/>
      <c r="G26" s="30"/>
    </row>
    <row r="27" spans="1:7" ht="101.25" x14ac:dyDescent="0.3">
      <c r="A27" s="13">
        <v>270156</v>
      </c>
      <c r="B27" s="12" t="s">
        <v>36</v>
      </c>
      <c r="C27" s="11">
        <v>1674.6</v>
      </c>
      <c r="D27" s="10">
        <v>25954</v>
      </c>
      <c r="E27" s="10">
        <v>25929</v>
      </c>
      <c r="F27" s="10">
        <f>ROUND((E27+D27)/2,0)</f>
        <v>25942</v>
      </c>
      <c r="G27" s="30">
        <f>ROUND(F27*$C$27/12,2)</f>
        <v>3620206.1</v>
      </c>
    </row>
    <row r="28" spans="1:7" s="6" customFormat="1" ht="40.5" x14ac:dyDescent="0.3">
      <c r="A28" s="15"/>
      <c r="B28" s="9" t="s">
        <v>35</v>
      </c>
      <c r="C28" s="11"/>
      <c r="D28" s="7">
        <v>25954</v>
      </c>
      <c r="E28" s="7">
        <f>E27</f>
        <v>25929</v>
      </c>
      <c r="F28" s="7">
        <f>ROUND((E28+D28)/2,0)</f>
        <v>25942</v>
      </c>
      <c r="G28" s="31">
        <f>G27</f>
        <v>3620206.1</v>
      </c>
    </row>
    <row r="29" spans="1:7" ht="20.25" x14ac:dyDescent="0.3">
      <c r="A29" s="13"/>
      <c r="B29" s="14" t="s">
        <v>34</v>
      </c>
      <c r="C29" s="11"/>
      <c r="D29" s="10"/>
      <c r="E29" s="10"/>
      <c r="F29" s="10"/>
      <c r="G29" s="30"/>
    </row>
    <row r="30" spans="1:7" ht="75" x14ac:dyDescent="0.3">
      <c r="A30" s="13">
        <v>270168</v>
      </c>
      <c r="B30" s="16" t="s">
        <v>33</v>
      </c>
      <c r="C30" s="11">
        <v>1439.1</v>
      </c>
      <c r="D30" s="10">
        <v>22457</v>
      </c>
      <c r="E30" s="10">
        <v>22448</v>
      </c>
      <c r="F30" s="10">
        <f>ROUND((E30+D30)/2,0)</f>
        <v>22453</v>
      </c>
      <c r="G30" s="30">
        <f>ROUND(F30*$C$30/12,2)</f>
        <v>2692676.03</v>
      </c>
    </row>
    <row r="31" spans="1:7" s="6" customFormat="1" ht="20.25" x14ac:dyDescent="0.3">
      <c r="A31" s="15"/>
      <c r="B31" s="9" t="s">
        <v>32</v>
      </c>
      <c r="C31" s="11"/>
      <c r="D31" s="7">
        <v>22457</v>
      </c>
      <c r="E31" s="7">
        <f>E30</f>
        <v>22448</v>
      </c>
      <c r="F31" s="7">
        <f>ROUND((E31+D31)/2,0)</f>
        <v>22453</v>
      </c>
      <c r="G31" s="31">
        <f>G30</f>
        <v>2692676.03</v>
      </c>
    </row>
    <row r="32" spans="1:7" ht="40.5" x14ac:dyDescent="0.3">
      <c r="A32" s="13"/>
      <c r="B32" s="14" t="s">
        <v>31</v>
      </c>
      <c r="C32" s="11"/>
      <c r="D32" s="10"/>
      <c r="E32" s="10"/>
      <c r="F32" s="10"/>
      <c r="G32" s="30"/>
    </row>
    <row r="33" spans="1:7" ht="75" x14ac:dyDescent="0.3">
      <c r="A33" s="13">
        <v>270098</v>
      </c>
      <c r="B33" s="17" t="s">
        <v>30</v>
      </c>
      <c r="C33" s="11">
        <v>1424.5</v>
      </c>
      <c r="D33" s="10">
        <v>12042</v>
      </c>
      <c r="E33" s="10">
        <v>12045</v>
      </c>
      <c r="F33" s="10">
        <f>ROUND((E33+D33)/2,0)</f>
        <v>12044</v>
      </c>
      <c r="G33" s="30">
        <f>ROUND(F33*$C$33/12,2)</f>
        <v>1429723.17</v>
      </c>
    </row>
    <row r="34" spans="1:7" ht="102" customHeight="1" x14ac:dyDescent="0.3">
      <c r="A34" s="13">
        <v>270134</v>
      </c>
      <c r="B34" s="12" t="s">
        <v>29</v>
      </c>
      <c r="C34" s="11">
        <v>1424.5</v>
      </c>
      <c r="D34" s="10">
        <v>57164</v>
      </c>
      <c r="E34" s="10">
        <v>57179</v>
      </c>
      <c r="F34" s="10">
        <f>ROUND((E34+D34)/2,0)</f>
        <v>57172</v>
      </c>
      <c r="G34" s="30">
        <f>ROUND(F34*$C$34/12,2)</f>
        <v>6786792.8300000001</v>
      </c>
    </row>
    <row r="35" spans="1:7" s="6" customFormat="1" ht="32.450000000000003" customHeight="1" x14ac:dyDescent="0.3">
      <c r="A35" s="15"/>
      <c r="B35" s="9" t="s">
        <v>28</v>
      </c>
      <c r="C35" s="11"/>
      <c r="D35" s="7">
        <v>69206</v>
      </c>
      <c r="E35" s="7">
        <f>E33+E34</f>
        <v>69224</v>
      </c>
      <c r="F35" s="7">
        <f>ROUND((E35+D35)/2,0)</f>
        <v>69215</v>
      </c>
      <c r="G35" s="31">
        <f>G33+G34</f>
        <v>8216516</v>
      </c>
    </row>
    <row r="36" spans="1:7" ht="20.25" x14ac:dyDescent="0.3">
      <c r="A36" s="13"/>
      <c r="B36" s="14" t="s">
        <v>27</v>
      </c>
      <c r="C36" s="11"/>
      <c r="D36" s="10"/>
      <c r="E36" s="10"/>
      <c r="F36" s="10"/>
      <c r="G36" s="30"/>
    </row>
    <row r="37" spans="1:7" ht="81" x14ac:dyDescent="0.3">
      <c r="A37" s="13">
        <v>270146</v>
      </c>
      <c r="B37" s="12" t="s">
        <v>26</v>
      </c>
      <c r="C37" s="11">
        <v>1657.1</v>
      </c>
      <c r="D37" s="10">
        <v>26279</v>
      </c>
      <c r="E37" s="10">
        <f>21625+4635</f>
        <v>26260</v>
      </c>
      <c r="F37" s="10">
        <f>ROUND((E37+D37)/2,0)</f>
        <v>26270</v>
      </c>
      <c r="G37" s="30">
        <f>ROUND(F37*$C$37/12,2)</f>
        <v>3627668.08</v>
      </c>
    </row>
    <row r="38" spans="1:7" s="6" customFormat="1" ht="20.25" x14ac:dyDescent="0.3">
      <c r="A38" s="15"/>
      <c r="B38" s="9" t="s">
        <v>25</v>
      </c>
      <c r="C38" s="11"/>
      <c r="D38" s="7">
        <v>26279</v>
      </c>
      <c r="E38" s="7">
        <f>E37</f>
        <v>26260</v>
      </c>
      <c r="F38" s="7">
        <f>ROUND((E38+D38)/2,0)</f>
        <v>26270</v>
      </c>
      <c r="G38" s="31">
        <f>G37</f>
        <v>3627668.08</v>
      </c>
    </row>
    <row r="39" spans="1:7" ht="20.25" x14ac:dyDescent="0.3">
      <c r="A39" s="13"/>
      <c r="B39" s="14" t="s">
        <v>24</v>
      </c>
      <c r="C39" s="11"/>
      <c r="D39" s="10"/>
      <c r="E39" s="10"/>
      <c r="F39" s="10"/>
      <c r="G39" s="30"/>
    </row>
    <row r="40" spans="1:7" ht="75" x14ac:dyDescent="0.3">
      <c r="A40" s="13">
        <v>270091</v>
      </c>
      <c r="B40" s="16" t="s">
        <v>23</v>
      </c>
      <c r="C40" s="11">
        <v>1744.3</v>
      </c>
      <c r="D40" s="10">
        <v>35164</v>
      </c>
      <c r="E40" s="10">
        <v>35111</v>
      </c>
      <c r="F40" s="10">
        <f>ROUND((E40+D40)/2,0)</f>
        <v>35138</v>
      </c>
      <c r="G40" s="30">
        <f>ROUND(F40*$C$40/12,2)</f>
        <v>5107601.12</v>
      </c>
    </row>
    <row r="41" spans="1:7" s="6" customFormat="1" ht="40.5" x14ac:dyDescent="0.3">
      <c r="A41" s="15"/>
      <c r="B41" s="9" t="s">
        <v>22</v>
      </c>
      <c r="C41" s="11"/>
      <c r="D41" s="7">
        <v>35164</v>
      </c>
      <c r="E41" s="7">
        <f>E40</f>
        <v>35111</v>
      </c>
      <c r="F41" s="7">
        <f>ROUND((E41+D41)/2,0)</f>
        <v>35138</v>
      </c>
      <c r="G41" s="31">
        <f>G40</f>
        <v>5107601.12</v>
      </c>
    </row>
    <row r="42" spans="1:7" ht="20.25" x14ac:dyDescent="0.3">
      <c r="A42" s="13"/>
      <c r="B42" s="14" t="s">
        <v>21</v>
      </c>
      <c r="C42" s="11"/>
      <c r="D42" s="10"/>
      <c r="E42" s="10"/>
      <c r="F42" s="10"/>
      <c r="G42" s="30"/>
    </row>
    <row r="43" spans="1:7" ht="75" x14ac:dyDescent="0.3">
      <c r="A43" s="13">
        <v>270170</v>
      </c>
      <c r="B43" s="16" t="s">
        <v>20</v>
      </c>
      <c r="C43" s="11">
        <v>1709.5</v>
      </c>
      <c r="D43" s="10">
        <v>28859</v>
      </c>
      <c r="E43" s="10">
        <v>28849</v>
      </c>
      <c r="F43" s="10">
        <f>ROUND((E43+D43)/2,0)</f>
        <v>28854</v>
      </c>
      <c r="G43" s="30">
        <f>ROUND(F43*$C$43/12,2)</f>
        <v>4110492.75</v>
      </c>
    </row>
    <row r="44" spans="1:7" s="6" customFormat="1" ht="20.25" x14ac:dyDescent="0.3">
      <c r="A44" s="15"/>
      <c r="B44" s="9" t="s">
        <v>19</v>
      </c>
      <c r="C44" s="11"/>
      <c r="D44" s="7">
        <v>28859</v>
      </c>
      <c r="E44" s="7">
        <f>E43</f>
        <v>28849</v>
      </c>
      <c r="F44" s="7">
        <f>ROUND((E44+D44)/2,0)</f>
        <v>28854</v>
      </c>
      <c r="G44" s="31">
        <f>G43</f>
        <v>4110492.75</v>
      </c>
    </row>
    <row r="45" spans="1:7" ht="20.25" x14ac:dyDescent="0.3">
      <c r="A45" s="13"/>
      <c r="B45" s="14" t="s">
        <v>18</v>
      </c>
      <c r="C45" s="11"/>
      <c r="D45" s="10"/>
      <c r="E45" s="10"/>
      <c r="F45" s="10"/>
      <c r="G45" s="30"/>
    </row>
    <row r="46" spans="1:7" ht="75" x14ac:dyDescent="0.3">
      <c r="A46" s="13">
        <v>270169</v>
      </c>
      <c r="B46" s="16" t="s">
        <v>17</v>
      </c>
      <c r="C46" s="11">
        <v>1439.1</v>
      </c>
      <c r="D46" s="10">
        <v>47602</v>
      </c>
      <c r="E46" s="10">
        <v>47591</v>
      </c>
      <c r="F46" s="10">
        <f>ROUND((E46+D46)/2,0)</f>
        <v>47597</v>
      </c>
      <c r="G46" s="30">
        <f>ROUND(F46*$C$46/12,2)</f>
        <v>5708070.2300000004</v>
      </c>
    </row>
    <row r="47" spans="1:7" s="6" customFormat="1" ht="20.25" x14ac:dyDescent="0.3">
      <c r="A47" s="15"/>
      <c r="B47" s="9" t="s">
        <v>16</v>
      </c>
      <c r="C47" s="11"/>
      <c r="D47" s="7">
        <v>47602</v>
      </c>
      <c r="E47" s="7">
        <f>E46</f>
        <v>47591</v>
      </c>
      <c r="F47" s="7">
        <f>ROUND((E47+D47)/2,0)</f>
        <v>47597</v>
      </c>
      <c r="G47" s="31">
        <f>G46</f>
        <v>5708070.2300000004</v>
      </c>
    </row>
    <row r="48" spans="1:7" ht="20.25" x14ac:dyDescent="0.3">
      <c r="A48" s="13"/>
      <c r="B48" s="14" t="s">
        <v>15</v>
      </c>
      <c r="C48" s="11"/>
      <c r="D48" s="10"/>
      <c r="E48" s="10"/>
      <c r="F48" s="10"/>
      <c r="G48" s="30"/>
    </row>
    <row r="49" spans="1:7" ht="92.25" customHeight="1" x14ac:dyDescent="0.3">
      <c r="A49" s="13">
        <v>270089</v>
      </c>
      <c r="B49" s="12" t="s">
        <v>14</v>
      </c>
      <c r="C49" s="11">
        <v>2561.6999999999998</v>
      </c>
      <c r="D49" s="10">
        <v>7047</v>
      </c>
      <c r="E49" s="10">
        <v>7036</v>
      </c>
      <c r="F49" s="10">
        <f>ROUND((E49+D49)/2,0)</f>
        <v>7042</v>
      </c>
      <c r="G49" s="30">
        <f>ROUND(F49*$C$49/12,2)</f>
        <v>1503290.95</v>
      </c>
    </row>
    <row r="50" spans="1:7" s="6" customFormat="1" ht="26.25" customHeight="1" x14ac:dyDescent="0.3">
      <c r="A50" s="15"/>
      <c r="B50" s="9" t="s">
        <v>13</v>
      </c>
      <c r="C50" s="11"/>
      <c r="D50" s="7">
        <v>7047</v>
      </c>
      <c r="E50" s="7">
        <f>E49</f>
        <v>7036</v>
      </c>
      <c r="F50" s="7">
        <f>ROUND((E50+D50)/2,0)</f>
        <v>7042</v>
      </c>
      <c r="G50" s="31">
        <f>G49</f>
        <v>1503290.95</v>
      </c>
    </row>
    <row r="51" spans="1:7" ht="27.75" customHeight="1" x14ac:dyDescent="0.3">
      <c r="A51" s="13"/>
      <c r="B51" s="14" t="s">
        <v>12</v>
      </c>
      <c r="C51" s="11"/>
      <c r="D51" s="10"/>
      <c r="E51" s="10"/>
      <c r="F51" s="10"/>
      <c r="G51" s="30"/>
    </row>
    <row r="52" spans="1:7" ht="84" customHeight="1" x14ac:dyDescent="0.3">
      <c r="A52" s="13">
        <v>270088</v>
      </c>
      <c r="B52" s="16" t="s">
        <v>11</v>
      </c>
      <c r="C52" s="11">
        <v>1744.3</v>
      </c>
      <c r="D52" s="10">
        <v>28968</v>
      </c>
      <c r="E52" s="10">
        <v>28934</v>
      </c>
      <c r="F52" s="10">
        <f>ROUND((E52+D52)/2,0)</f>
        <v>28951</v>
      </c>
      <c r="G52" s="30">
        <f>ROUND(F52*$C$52/12,2)</f>
        <v>4208269.1100000003</v>
      </c>
    </row>
    <row r="53" spans="1:7" s="6" customFormat="1" ht="24" customHeight="1" x14ac:dyDescent="0.3">
      <c r="A53" s="15"/>
      <c r="B53" s="9" t="s">
        <v>10</v>
      </c>
      <c r="C53" s="11"/>
      <c r="D53" s="7">
        <v>28968</v>
      </c>
      <c r="E53" s="7">
        <f>E52</f>
        <v>28934</v>
      </c>
      <c r="F53" s="7">
        <f>ROUND((E53+D53)/2,0)</f>
        <v>28951</v>
      </c>
      <c r="G53" s="31">
        <f>G52</f>
        <v>4208269.1100000003</v>
      </c>
    </row>
    <row r="54" spans="1:7" ht="27.75" customHeight="1" x14ac:dyDescent="0.3">
      <c r="A54" s="13"/>
      <c r="B54" s="14" t="s">
        <v>9</v>
      </c>
      <c r="C54" s="11"/>
      <c r="D54" s="10"/>
      <c r="E54" s="10"/>
      <c r="F54" s="10"/>
      <c r="G54" s="30"/>
    </row>
    <row r="55" spans="1:7" ht="84" customHeight="1" x14ac:dyDescent="0.3">
      <c r="A55" s="13">
        <v>270095</v>
      </c>
      <c r="B55" s="16" t="s">
        <v>8</v>
      </c>
      <c r="C55" s="11">
        <v>1569.9</v>
      </c>
      <c r="D55" s="10">
        <v>2139</v>
      </c>
      <c r="E55" s="10">
        <v>2131</v>
      </c>
      <c r="F55" s="10">
        <f>ROUND((E55+D55)/2,0)</f>
        <v>2135</v>
      </c>
      <c r="G55" s="30">
        <f>ROUND(F55*$C$55/12,2)</f>
        <v>279311.38</v>
      </c>
    </row>
    <row r="56" spans="1:7" s="6" customFormat="1" ht="40.9" customHeight="1" x14ac:dyDescent="0.3">
      <c r="A56" s="15"/>
      <c r="B56" s="9" t="s">
        <v>7</v>
      </c>
      <c r="C56" s="11"/>
      <c r="D56" s="7">
        <v>2139</v>
      </c>
      <c r="E56" s="7">
        <f>E55</f>
        <v>2131</v>
      </c>
      <c r="F56" s="7">
        <f>ROUND((E56+D56)/2,0)</f>
        <v>2135</v>
      </c>
      <c r="G56" s="31">
        <f>G55</f>
        <v>279311.38</v>
      </c>
    </row>
    <row r="57" spans="1:7" ht="20.25" x14ac:dyDescent="0.3">
      <c r="A57" s="13"/>
      <c r="B57" s="14" t="s">
        <v>6</v>
      </c>
      <c r="C57" s="11"/>
      <c r="D57" s="10"/>
      <c r="E57" s="10"/>
      <c r="F57" s="10"/>
      <c r="G57" s="30"/>
    </row>
    <row r="58" spans="1:7" ht="84" customHeight="1" x14ac:dyDescent="0.3">
      <c r="A58" s="13">
        <v>270171</v>
      </c>
      <c r="B58" s="12" t="s">
        <v>5</v>
      </c>
      <c r="C58" s="11">
        <v>1674.6</v>
      </c>
      <c r="D58" s="10">
        <v>17069</v>
      </c>
      <c r="E58" s="10">
        <v>17039</v>
      </c>
      <c r="F58" s="10">
        <f>ROUND((E58+D58)/2,0)</f>
        <v>17054</v>
      </c>
      <c r="G58" s="30">
        <f>ROUND(F58*$C$58/12,2)</f>
        <v>2379885.7000000002</v>
      </c>
    </row>
    <row r="59" spans="1:7" s="6" customFormat="1" ht="20.25" x14ac:dyDescent="0.3">
      <c r="A59" s="15"/>
      <c r="B59" s="9" t="s">
        <v>4</v>
      </c>
      <c r="C59" s="11"/>
      <c r="D59" s="7">
        <v>17069</v>
      </c>
      <c r="E59" s="7">
        <f>E58</f>
        <v>17039</v>
      </c>
      <c r="F59" s="7">
        <f>ROUND((E59+D59)/2,0)</f>
        <v>17054</v>
      </c>
      <c r="G59" s="31">
        <f>G58</f>
        <v>2379885.7000000002</v>
      </c>
    </row>
    <row r="60" spans="1:7" ht="20.25" x14ac:dyDescent="0.3">
      <c r="A60" s="13"/>
      <c r="B60" s="14" t="s">
        <v>3</v>
      </c>
      <c r="C60" s="11"/>
      <c r="D60" s="10"/>
      <c r="E60" s="10"/>
      <c r="F60" s="10"/>
      <c r="G60" s="30"/>
    </row>
    <row r="61" spans="1:7" ht="101.25" customHeight="1" x14ac:dyDescent="0.3">
      <c r="A61" s="13">
        <v>270087</v>
      </c>
      <c r="B61" s="12" t="s">
        <v>2</v>
      </c>
      <c r="C61" s="11">
        <v>1395.5</v>
      </c>
      <c r="D61" s="10">
        <v>16979</v>
      </c>
      <c r="E61" s="10">
        <v>16962</v>
      </c>
      <c r="F61" s="10">
        <f>ROUND((E61+D61)/2,0)</f>
        <v>16971</v>
      </c>
      <c r="G61" s="30">
        <f>ROUND(F61*$C$61/12,2)</f>
        <v>1973585.88</v>
      </c>
    </row>
    <row r="62" spans="1:7" s="6" customFormat="1" ht="20.25" x14ac:dyDescent="0.3">
      <c r="B62" s="9" t="s">
        <v>1</v>
      </c>
      <c r="C62" s="8"/>
      <c r="D62" s="7">
        <v>16979</v>
      </c>
      <c r="E62" s="7">
        <f>E61</f>
        <v>16962</v>
      </c>
      <c r="F62" s="7">
        <f>ROUND((E62+D62)/2,0)</f>
        <v>16971</v>
      </c>
      <c r="G62" s="31">
        <f>G61</f>
        <v>1973585.88</v>
      </c>
    </row>
    <row r="63" spans="1:7" s="6" customFormat="1" ht="24.6" customHeight="1" x14ac:dyDescent="0.3">
      <c r="B63" s="9" t="s">
        <v>0</v>
      </c>
      <c r="C63" s="8"/>
      <c r="D63" s="7">
        <v>1258975</v>
      </c>
      <c r="E63" s="7">
        <f>SUM(E62,E59,E56,E53,E50,E47,E44,E41,E38,E35,E31,E28,E25,E22,E19,E16,E13,E10)</f>
        <v>1258404</v>
      </c>
      <c r="F63" s="7">
        <f>SUM(F62,F59,F56,F53,F50,F47,F44,F41,F38,F35,F31,F28,F25,F22,F19,F16,F13,F10)</f>
        <v>1258695</v>
      </c>
      <c r="G63" s="31">
        <f>SUM(G62,G59,G56,G53,G50,G47,G44,G41,G38,G35,G31,G28,G25,G22,G19,G16,G13,G10)</f>
        <v>186264644.79000002</v>
      </c>
    </row>
    <row r="64" spans="1:7" ht="48" customHeight="1" x14ac:dyDescent="0.3">
      <c r="B64" s="37"/>
      <c r="C64" s="37"/>
      <c r="D64" s="37"/>
      <c r="E64" s="37"/>
      <c r="F64" s="37"/>
      <c r="G64" s="37"/>
    </row>
    <row r="65" spans="3:7" x14ac:dyDescent="0.3">
      <c r="C65" s="2"/>
      <c r="D65" s="5"/>
      <c r="E65" s="5"/>
      <c r="F65" s="5"/>
      <c r="G65" s="4"/>
    </row>
    <row r="66" spans="3:7" x14ac:dyDescent="0.3">
      <c r="G66" s="32"/>
    </row>
    <row r="67" spans="3:7" x14ac:dyDescent="0.3">
      <c r="G67" s="3"/>
    </row>
    <row r="68" spans="3:7" x14ac:dyDescent="0.3">
      <c r="C68" s="2"/>
      <c r="G68" s="2"/>
    </row>
    <row r="69" spans="3:7" x14ac:dyDescent="0.3">
      <c r="G69" s="2"/>
    </row>
    <row r="70" spans="3:7" x14ac:dyDescent="0.3">
      <c r="G70" s="2"/>
    </row>
    <row r="71" spans="3:7" x14ac:dyDescent="0.3">
      <c r="G71" s="2"/>
    </row>
  </sheetData>
  <mergeCells count="4">
    <mergeCell ref="F2:G2"/>
    <mergeCell ref="B4:G4"/>
    <mergeCell ref="F5:G5"/>
    <mergeCell ref="B64:G64"/>
  </mergeCells>
  <pageMargins left="0.70866141732283472" right="0.23622047244094491" top="0.27559055118110237" bottom="0.15748031496062992" header="0.15748031496062992" footer="0.23622047244094491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февраль</vt:lpstr>
      <vt:lpstr>март</vt:lpstr>
      <vt:lpstr>март!Заголовки_для_печати</vt:lpstr>
      <vt:lpstr>февраль!Заголовки_для_печати</vt:lpstr>
      <vt:lpstr>март!Область_печати</vt:lpstr>
      <vt:lpstr>февраль!Область_печати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2024-04-02T05:28:26Z</cp:lastPrinted>
  <dcterms:created xsi:type="dcterms:W3CDTF">2024-03-01T02:30:57Z</dcterms:created>
  <dcterms:modified xsi:type="dcterms:W3CDTF">2024-04-10T07:02:59Z</dcterms:modified>
</cp:coreProperties>
</file>