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68" yWindow="-12" windowWidth="7680" windowHeight="5136" activeTab="2"/>
  </bookViews>
  <sheets>
    <sheet name="АПП подуш.  (янв 2024)" sheetId="1" r:id="rId1"/>
    <sheet name="АПП подуш.  (февр2024)" sheetId="2" r:id="rId2"/>
    <sheet name="АПП подуш.  (март2024)" sheetId="3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2">#REF!</definedName>
    <definedName name="Excel_BuiltIn__FilterDatabase_97" localSheetId="1">#REF!</definedName>
    <definedName name="Excel_BuiltIn__FilterDatabase_97" localSheetId="0">#REF!</definedName>
    <definedName name="Excel_BuiltIn__FilterDatabase_97">#REF!</definedName>
    <definedName name="Excel_BuiltIn__FilterDatabase_98" localSheetId="2">#REF!</definedName>
    <definedName name="Excel_BuiltIn__FilterDatabase_98" localSheetId="1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1">#REF!</definedName>
    <definedName name="_xlnm.Database" localSheetId="0">#REF!</definedName>
    <definedName name="_xlnm.Database">#REF!</definedName>
    <definedName name="блок" localSheetId="2">'[2]1D_Gorin'!#REF!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2">'АПП подуш.  (март2024)'!$5:$6</definedName>
    <definedName name="_xlnm.Print_Titles" localSheetId="1">'АПП подуш.  (февр2024)'!$5:$6</definedName>
    <definedName name="_xlnm.Print_Titles" localSheetId="0">'АПП подуш.  (янв 2024)'!$4:$5</definedName>
    <definedName name="новый" localSheetId="2">'[2]1D_Gorin'!#REF!</definedName>
    <definedName name="новый" localSheetId="1">'[2]1D_Gorin'!#REF!</definedName>
    <definedName name="новый" localSheetId="0">'[2]1D_Gorin'!#REF!</definedName>
    <definedName name="новый">'[2]1D_Gorin'!#REF!</definedName>
    <definedName name="_xlnm.Print_Area" localSheetId="2">'АПП подуш.  (март2024)'!$A$1:$P$17</definedName>
    <definedName name="_xlnm.Print_Area" localSheetId="1">'АПП подуш.  (февр2024)'!$A$1:$O$19</definedName>
    <definedName name="_xlnm.Print_Area" localSheetId="0">'АПП подуш.  (янв 2024)'!$A$1:$O$18</definedName>
    <definedName name="письмо" localSheetId="2">#REF!</definedName>
    <definedName name="письмо" localSheetId="1">#REF!</definedName>
    <definedName name="письмо" localSheetId="0">#REF!</definedName>
    <definedName name="письмо">#REF!</definedName>
    <definedName name="ч" localSheetId="2">'[2]1D_Gorin'!#REF!</definedName>
    <definedName name="ч" localSheetId="1">'[2]1D_Gorin'!#REF!</definedName>
    <definedName name="ч" localSheetId="0">'[2]1D_Gorin'!#REF!</definedName>
    <definedName name="ч">'[2]1D_Gorin'!#REF!</definedName>
    <definedName name="ы" localSheetId="2">'[2]1D_Gorin'!#REF!</definedName>
    <definedName name="ы" localSheetId="1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2" i="3" s="1"/>
  <c r="A13" i="3" s="1"/>
  <c r="A14" i="3" s="1"/>
  <c r="A15" i="3" s="1"/>
  <c r="A16" i="3" s="1"/>
  <c r="E7" i="3" l="1"/>
  <c r="E8" i="3"/>
  <c r="E9" i="3"/>
  <c r="E10" i="3"/>
  <c r="E11" i="3"/>
  <c r="K16" i="3" l="1"/>
  <c r="E16" i="3"/>
  <c r="K15" i="3"/>
  <c r="E15" i="3"/>
  <c r="K14" i="3"/>
  <c r="E14" i="3"/>
  <c r="K13" i="3"/>
  <c r="E13" i="3"/>
  <c r="K12" i="3"/>
  <c r="E12" i="3"/>
  <c r="K11" i="3"/>
  <c r="K10" i="3"/>
  <c r="K9" i="3"/>
  <c r="K8" i="3"/>
  <c r="K7" i="3"/>
  <c r="E6" i="3"/>
  <c r="F6" i="3" s="1"/>
  <c r="G6" i="3" s="1"/>
  <c r="H6" i="3" s="1"/>
  <c r="I6" i="3" s="1"/>
  <c r="J6" i="3" s="1"/>
  <c r="K6" i="3" s="1"/>
  <c r="L6" i="3" s="1"/>
  <c r="M6" i="3" s="1"/>
  <c r="N6" i="3" s="1"/>
  <c r="O6" i="3" s="1"/>
  <c r="N14" i="3" l="1"/>
  <c r="M14" i="3"/>
  <c r="O14" i="3"/>
  <c r="N7" i="3"/>
  <c r="M7" i="3"/>
  <c r="O7" i="3"/>
  <c r="M8" i="3"/>
  <c r="O8" i="3"/>
  <c r="N8" i="3"/>
  <c r="N12" i="3"/>
  <c r="M12" i="3"/>
  <c r="O12" i="3"/>
  <c r="M15" i="3"/>
  <c r="N15" i="3"/>
  <c r="O15" i="3"/>
  <c r="N9" i="3"/>
  <c r="M9" i="3"/>
  <c r="O9" i="3"/>
  <c r="N10" i="3"/>
  <c r="M10" i="3"/>
  <c r="O10" i="3"/>
  <c r="N13" i="3"/>
  <c r="M13" i="3"/>
  <c r="O13" i="3"/>
  <c r="N16" i="3"/>
  <c r="M16" i="3"/>
  <c r="O16" i="3"/>
  <c r="N11" i="3"/>
  <c r="M11" i="3"/>
  <c r="O11" i="3"/>
  <c r="K8" i="2"/>
  <c r="K9" i="2"/>
  <c r="K10" i="2"/>
  <c r="K11" i="2"/>
  <c r="K12" i="2"/>
  <c r="K13" i="2"/>
  <c r="K14" i="2"/>
  <c r="K15" i="2"/>
  <c r="K16" i="2"/>
  <c r="K17" i="2"/>
  <c r="K18" i="2"/>
  <c r="K7" i="2"/>
  <c r="L15" i="3" l="1"/>
  <c r="L12" i="3"/>
  <c r="O17" i="3"/>
  <c r="L8" i="3"/>
  <c r="L9" i="3"/>
  <c r="L14" i="3"/>
  <c r="L10" i="3"/>
  <c r="L13" i="3"/>
  <c r="M17" i="3"/>
  <c r="L7" i="3"/>
  <c r="N17" i="3"/>
  <c r="L16" i="3"/>
  <c r="L11" i="3"/>
  <c r="O18" i="2"/>
  <c r="N18" i="2"/>
  <c r="M18" i="2"/>
  <c r="E18" i="2"/>
  <c r="O17" i="2"/>
  <c r="N17" i="2"/>
  <c r="M17" i="2"/>
  <c r="E17" i="2"/>
  <c r="O16" i="2"/>
  <c r="N16" i="2"/>
  <c r="M16" i="2"/>
  <c r="E16" i="2"/>
  <c r="O15" i="2"/>
  <c r="N15" i="2"/>
  <c r="M15" i="2"/>
  <c r="E15" i="2"/>
  <c r="O14" i="2"/>
  <c r="N14" i="2"/>
  <c r="M14" i="2"/>
  <c r="E14" i="2"/>
  <c r="O13" i="2"/>
  <c r="N13" i="2"/>
  <c r="M13" i="2"/>
  <c r="L13" i="2" s="1"/>
  <c r="E13" i="2"/>
  <c r="O12" i="2"/>
  <c r="N12" i="2"/>
  <c r="M12" i="2"/>
  <c r="E12" i="2"/>
  <c r="O11" i="2"/>
  <c r="N11" i="2"/>
  <c r="M11" i="2"/>
  <c r="L11" i="2" s="1"/>
  <c r="E11" i="2"/>
  <c r="O10" i="2"/>
  <c r="N10" i="2"/>
  <c r="M10" i="2"/>
  <c r="E10" i="2"/>
  <c r="O9" i="2"/>
  <c r="N9" i="2"/>
  <c r="M9" i="2"/>
  <c r="E9" i="2"/>
  <c r="O8" i="2"/>
  <c r="N8" i="2"/>
  <c r="M8" i="2"/>
  <c r="E8" i="2"/>
  <c r="O7" i="2"/>
  <c r="N7" i="2"/>
  <c r="M7" i="2"/>
  <c r="E7" i="2"/>
  <c r="E6" i="2"/>
  <c r="F6" i="2" s="1"/>
  <c r="G6" i="2" s="1"/>
  <c r="H6" i="2" s="1"/>
  <c r="I6" i="2" s="1"/>
  <c r="J6" i="2" s="1"/>
  <c r="K6" i="2" s="1"/>
  <c r="L6" i="2" s="1"/>
  <c r="M6" i="2" s="1"/>
  <c r="N6" i="2" s="1"/>
  <c r="O6" i="2" s="1"/>
  <c r="L17" i="3" l="1"/>
  <c r="L16" i="2"/>
  <c r="N19" i="2"/>
  <c r="L12" i="2"/>
  <c r="L18" i="2"/>
  <c r="O19" i="2"/>
  <c r="L9" i="2"/>
  <c r="M19" i="2"/>
  <c r="L15" i="2"/>
  <c r="L14" i="2"/>
  <c r="L17" i="2"/>
  <c r="L10" i="2"/>
  <c r="L7" i="2"/>
  <c r="L8" i="2"/>
  <c r="E15" i="1"/>
  <c r="L19" i="2" l="1"/>
  <c r="M12" i="1"/>
  <c r="M6" i="1" l="1"/>
  <c r="N6" i="1"/>
  <c r="O6" i="1"/>
  <c r="M7" i="1"/>
  <c r="N7" i="1"/>
  <c r="O7" i="1"/>
  <c r="M8" i="1"/>
  <c r="N8" i="1"/>
  <c r="O8" i="1"/>
  <c r="M9" i="1"/>
  <c r="N9" i="1"/>
  <c r="O9" i="1"/>
  <c r="M10" i="1"/>
  <c r="N10" i="1"/>
  <c r="L10" i="1" s="1"/>
  <c r="O10" i="1"/>
  <c r="M11" i="1"/>
  <c r="N11" i="1"/>
  <c r="O11" i="1"/>
  <c r="N12" i="1"/>
  <c r="O12" i="1"/>
  <c r="M13" i="1"/>
  <c r="N13" i="1"/>
  <c r="O13" i="1"/>
  <c r="M14" i="1"/>
  <c r="N14" i="1"/>
  <c r="O14" i="1"/>
  <c r="E6" i="1"/>
  <c r="E7" i="1"/>
  <c r="E8" i="1"/>
  <c r="E9" i="1"/>
  <c r="E10" i="1"/>
  <c r="E11" i="1"/>
  <c r="E12" i="1"/>
  <c r="E13" i="1"/>
  <c r="E14" i="1"/>
  <c r="E16" i="1"/>
  <c r="L12" i="1" l="1"/>
  <c r="L7" i="1"/>
  <c r="L13" i="1"/>
  <c r="L6" i="1"/>
  <c r="L11" i="1"/>
  <c r="L9" i="1"/>
  <c r="L14" i="1"/>
  <c r="L8" i="1"/>
  <c r="E17" i="1"/>
  <c r="E5" i="1"/>
  <c r="F5" i="1" s="1"/>
  <c r="G5" i="1" s="1"/>
  <c r="H5" i="1" s="1"/>
  <c r="I5" i="1" s="1"/>
  <c r="J5" i="1" s="1"/>
  <c r="K5" i="1" s="1"/>
  <c r="L5" i="1" s="1"/>
  <c r="M5" i="1" s="1"/>
  <c r="N5" i="1" s="1"/>
  <c r="O5" i="1" s="1"/>
  <c r="O15" i="1" l="1"/>
  <c r="M15" i="1"/>
  <c r="N15" i="1"/>
  <c r="N17" i="1"/>
  <c r="O17" i="1"/>
  <c r="M17" i="1"/>
  <c r="M16" i="1"/>
  <c r="N16" i="1"/>
  <c r="O16" i="1"/>
  <c r="L16" i="1" l="1"/>
  <c r="L17" i="1"/>
  <c r="N18" i="1"/>
  <c r="M18" i="1"/>
  <c r="O18" i="1"/>
  <c r="L15" i="1" l="1"/>
  <c r="L18" i="1" l="1"/>
</calcChain>
</file>

<file path=xl/sharedStrings.xml><?xml version="1.0" encoding="utf-8"?>
<sst xmlns="http://schemas.openxmlformats.org/spreadsheetml/2006/main" count="90" uniqueCount="35">
  <si>
    <t>код МО</t>
  </si>
  <si>
    <t>Наименование МО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</si>
  <si>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в том числе
(руб./год)</t>
  </si>
  <si>
    <t>амбулаторной медицинской помощи</t>
  </si>
  <si>
    <t>стационара</t>
  </si>
  <si>
    <t>дневного стационара</t>
  </si>
  <si>
    <t xml:space="preserve">Численность застрахованных на 01.01.2024
(чел.)
</t>
  </si>
  <si>
    <t>Среднемесячная численность  (чел.)</t>
  </si>
  <si>
    <t>Объем финансирования, в том числе :
(руб./мес.)</t>
  </si>
  <si>
    <t>А</t>
  </si>
  <si>
    <t xml:space="preserve">ИТОГО </t>
  </si>
  <si>
    <t xml:space="preserve">Объем финансового обеспечения  по  подушевому нормативу финансирования на прикрепившихся лиц, включая оплату медицинской помощи по всем видам и условиям предоставляемой медицинской помощи,  в расчете на месяц                 
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</si>
  <si>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</si>
  <si>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</si>
  <si>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</si>
  <si>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</si>
  <si>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"Ванинская центральная районная больница" МЗ ХК</t>
  </si>
  <si>
    <t>КГБУЗ "Советско-Гаванская центральная районная больница" МЗ ХК</t>
  </si>
  <si>
    <t>КГБУЗ "Верхнебуреинская центральная районная больница" МЗХК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</si>
  <si>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</si>
  <si>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</si>
  <si>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</si>
  <si>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</si>
  <si>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</si>
  <si>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Численность застрахованных на 01.02.2024
(чел.)
</t>
  </si>
  <si>
    <t>Приложение № 8                             
к протоколу Комиссии по разработке ТП ОМС 
от 31.01.2024 № 1</t>
  </si>
  <si>
    <t>№ в едином реестре</t>
  </si>
  <si>
    <t xml:space="preserve">Численность застрахованных на 01.03.2024
(чел.)
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</si>
  <si>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в том числе
(руб./мес)</t>
  </si>
  <si>
    <t>код МО в едином реестре</t>
  </si>
  <si>
    <t xml:space="preserve">Численность застрахованных на 01.04.2024
(чел.)
</t>
  </si>
  <si>
    <t>Таблица 2</t>
  </si>
  <si>
    <t>Таблица 1</t>
  </si>
  <si>
    <t>Приложение № 11                             
к протоколу Комиссии по разработке ТП ОМС 
от 29.03.2024 № 2</t>
  </si>
  <si>
    <t>Приложение № 1                             
к протоколу Комиссии по разработке ТП ОМС 
от .29.03.2024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</si>
</sst>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  <numFmt numFmtId="167" formatCode="_-* #,##0.0000\ _₽_-;\-* #,##0.00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9" fontId="9" fillId="0" borderId="0" quotePrefix="1" applyFont="0" applyFill="0" applyBorder="0" applyAlignment="0">
      <protection locked="0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2" fillId="0" borderId="0" xfId="0" applyFont="1" applyFill="1"/>
    <xf numFmtId="0" fontId="5" fillId="0" borderId="1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3" fillId="0" borderId="4" xfId="1" applyFont="1" applyFill="1" applyBorder="1" applyAlignment="1">
      <alignment wrapText="1"/>
    </xf>
    <xf numFmtId="0" fontId="3" fillId="0" borderId="4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wrapText="1"/>
    </xf>
    <xf numFmtId="1" fontId="5" fillId="0" borderId="4" xfId="2" applyNumberFormat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wrapText="1"/>
    </xf>
    <xf numFmtId="164" fontId="5" fillId="0" borderId="2" xfId="3" applyNumberFormat="1" applyFont="1" applyFill="1" applyBorder="1" applyAlignment="1">
      <alignment wrapText="1"/>
    </xf>
    <xf numFmtId="165" fontId="5" fillId="0" borderId="2" xfId="4" applyNumberFormat="1" applyFont="1" applyFill="1" applyBorder="1" applyAlignment="1">
      <alignment wrapText="1"/>
    </xf>
    <xf numFmtId="164" fontId="5" fillId="0" borderId="2" xfId="2" applyNumberFormat="1" applyFont="1" applyFill="1" applyBorder="1" applyAlignment="1">
      <alignment wrapText="1"/>
    </xf>
    <xf numFmtId="164" fontId="3" fillId="0" borderId="4" xfId="5" applyFont="1" applyFill="1" applyBorder="1"/>
    <xf numFmtId="0" fontId="5" fillId="0" borderId="0" xfId="2" applyFont="1" applyFill="1" applyBorder="1" applyAlignment="1">
      <alignment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wrapText="1"/>
    </xf>
    <xf numFmtId="166" fontId="6" fillId="0" borderId="6" xfId="6" applyNumberFormat="1" applyFont="1" applyFill="1" applyBorder="1" applyAlignment="1">
      <alignment wrapText="1"/>
    </xf>
    <xf numFmtId="164" fontId="6" fillId="0" borderId="6" xfId="4" applyNumberFormat="1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165" fontId="5" fillId="0" borderId="0" xfId="1" applyNumberFormat="1" applyFont="1" applyFill="1" applyBorder="1" applyAlignment="1">
      <alignment wrapText="1"/>
    </xf>
    <xf numFmtId="1" fontId="5" fillId="0" borderId="5" xfId="2" applyNumberFormat="1" applyFont="1" applyFill="1" applyBorder="1" applyAlignment="1">
      <alignment horizontal="center" vertical="center" wrapText="1"/>
    </xf>
    <xf numFmtId="167" fontId="5" fillId="0" borderId="0" xfId="2" applyNumberFormat="1" applyFont="1" applyFill="1" applyBorder="1" applyAlignment="1">
      <alignment wrapText="1"/>
    </xf>
    <xf numFmtId="2" fontId="5" fillId="0" borderId="0" xfId="1" applyNumberFormat="1" applyFont="1" applyFill="1" applyBorder="1" applyAlignment="1">
      <alignment wrapText="1"/>
    </xf>
    <xf numFmtId="0" fontId="3" fillId="0" borderId="0" xfId="2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</cellXfs>
  <cellStyles count="74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5"/>
    <cellStyle name="Финансовый 2 2" xfId="44"/>
    <cellStyle name="Финансовый 2 2 2" xfId="45"/>
    <cellStyle name="Финансовый 2 3" xfId="46"/>
    <cellStyle name="Финансовый 20" xfId="47"/>
    <cellStyle name="Финансовый 21" xfId="48"/>
    <cellStyle name="Финансовый 22" xfId="49"/>
    <cellStyle name="Финансовый 23" xfId="50"/>
    <cellStyle name="Финансовый 24" xfId="51"/>
    <cellStyle name="Финансовый 25" xfId="52"/>
    <cellStyle name="Финансовый 26" xfId="53"/>
    <cellStyle name="Финансовый 27" xfId="54"/>
    <cellStyle name="Финансовый 28" xfId="55"/>
    <cellStyle name="Финансовый 29" xfId="56"/>
    <cellStyle name="Финансовый 3" xfId="3"/>
    <cellStyle name="Финансовый 3 2" xfId="4"/>
    <cellStyle name="Финансовый 3 3" xfId="57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EG19"/>
  <sheetViews>
    <sheetView zoomScale="70" zoomScaleNormal="70" zoomScaleSheetLayoutView="70" workbookViewId="0">
      <pane xSplit="4" ySplit="5" topLeftCell="E12" activePane="bottomRight" state="frozen"/>
      <selection activeCell="A3" sqref="A3"/>
      <selection pane="topRight" activeCell="D3" sqref="D3"/>
      <selection pane="bottomLeft" activeCell="A8" sqref="A8"/>
      <selection pane="bottomRight" activeCell="D13" sqref="D13"/>
    </sheetView>
  </sheetViews>
  <sheetFormatPr defaultColWidth="9.109375" defaultRowHeight="18" x14ac:dyDescent="0.35"/>
  <cols>
    <col min="1" max="1" width="6.6640625" style="5" customWidth="1"/>
    <col min="2" max="3" width="11.44140625" style="5" customWidth="1"/>
    <col min="4" max="4" width="51.44140625" style="5" customWidth="1"/>
    <col min="5" max="5" width="26.33203125" style="5" customWidth="1"/>
    <col min="6" max="6" width="17" style="5" customWidth="1"/>
    <col min="7" max="7" width="15.33203125" style="5" customWidth="1"/>
    <col min="8" max="8" width="13.44140625" style="5" customWidth="1"/>
    <col min="9" max="9" width="19.33203125" style="5" customWidth="1"/>
    <col min="10" max="10" width="18.6640625" style="5" customWidth="1"/>
    <col min="11" max="11" width="19.6640625" style="5" customWidth="1"/>
    <col min="12" max="12" width="20.109375" style="5" customWidth="1"/>
    <col min="13" max="13" width="19.44140625" style="5" bestFit="1" customWidth="1"/>
    <col min="14" max="14" width="20.6640625" style="5" customWidth="1"/>
    <col min="15" max="15" width="20.33203125" style="5" customWidth="1"/>
    <col min="16" max="16" width="18.44140625" style="5" customWidth="1"/>
    <col min="17" max="16384" width="9.109375" style="5"/>
  </cols>
  <sheetData>
    <row r="1" spans="1:16361" s="3" customFormat="1" ht="72" customHeight="1" x14ac:dyDescent="0.35">
      <c r="A1" s="1"/>
      <c r="B1" s="1"/>
      <c r="C1" s="1"/>
      <c r="D1" s="1"/>
      <c r="E1" s="2"/>
      <c r="F1" s="2"/>
      <c r="G1" s="2"/>
      <c r="H1" s="2"/>
      <c r="I1" s="32" t="s">
        <v>25</v>
      </c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</row>
    <row r="2" spans="1:16361" s="3" customFormat="1" ht="63.6" customHeight="1" x14ac:dyDescent="0.35">
      <c r="A2" s="33" t="s">
        <v>11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6361" ht="18" customHeight="1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6361" s="11" customFormat="1" ht="124.95" customHeight="1" x14ac:dyDescent="0.35">
      <c r="A4" s="6"/>
      <c r="B4" s="34" t="s">
        <v>0</v>
      </c>
      <c r="C4" s="34" t="s">
        <v>26</v>
      </c>
      <c r="D4" s="7" t="s">
        <v>1</v>
      </c>
      <c r="E4" s="8" t="s">
        <v>2</v>
      </c>
      <c r="F4" s="9" t="s">
        <v>3</v>
      </c>
      <c r="G4" s="9" t="s">
        <v>4</v>
      </c>
      <c r="H4" s="9" t="s">
        <v>5</v>
      </c>
      <c r="I4" s="10" t="s">
        <v>6</v>
      </c>
      <c r="J4" s="10" t="s">
        <v>24</v>
      </c>
      <c r="K4" s="10" t="s">
        <v>7</v>
      </c>
      <c r="L4" s="10" t="s">
        <v>8</v>
      </c>
      <c r="M4" s="8" t="s">
        <v>3</v>
      </c>
      <c r="N4" s="8" t="s">
        <v>4</v>
      </c>
      <c r="O4" s="8" t="s">
        <v>5</v>
      </c>
    </row>
    <row r="5" spans="1:16361" s="14" customFormat="1" ht="21" customHeight="1" x14ac:dyDescent="0.35">
      <c r="A5" s="12" t="s">
        <v>9</v>
      </c>
      <c r="B5" s="35"/>
      <c r="C5" s="35"/>
      <c r="D5" s="13">
        <v>1</v>
      </c>
      <c r="E5" s="13">
        <f>D5+1</f>
        <v>2</v>
      </c>
      <c r="F5" s="13">
        <f t="shared" ref="F5:O5" si="0">E5+1</f>
        <v>3</v>
      </c>
      <c r="G5" s="13">
        <f t="shared" si="0"/>
        <v>4</v>
      </c>
      <c r="H5" s="13">
        <f t="shared" si="0"/>
        <v>5</v>
      </c>
      <c r="I5" s="13">
        <f t="shared" si="0"/>
        <v>6</v>
      </c>
      <c r="J5" s="13">
        <f t="shared" si="0"/>
        <v>7</v>
      </c>
      <c r="K5" s="13">
        <f t="shared" si="0"/>
        <v>8</v>
      </c>
      <c r="L5" s="13">
        <f t="shared" si="0"/>
        <v>9</v>
      </c>
      <c r="M5" s="13">
        <f t="shared" si="0"/>
        <v>10</v>
      </c>
      <c r="N5" s="13">
        <f t="shared" si="0"/>
        <v>11</v>
      </c>
      <c r="O5" s="13">
        <f t="shared" si="0"/>
        <v>12</v>
      </c>
    </row>
    <row r="6" spans="1:16361" s="21" customFormat="1" ht="40.950000000000003" customHeight="1" x14ac:dyDescent="0.35">
      <c r="A6" s="15">
        <v>1</v>
      </c>
      <c r="B6" s="28">
        <v>270155</v>
      </c>
      <c r="C6" s="28">
        <v>1343001</v>
      </c>
      <c r="D6" s="16" t="s">
        <v>12</v>
      </c>
      <c r="E6" s="17">
        <f t="shared" ref="E6:E16" si="1">F6+G6+H6</f>
        <v>10816.63</v>
      </c>
      <c r="F6" s="17">
        <v>5030.49</v>
      </c>
      <c r="G6" s="17">
        <v>4896.13</v>
      </c>
      <c r="H6" s="17">
        <v>890.01</v>
      </c>
      <c r="I6" s="18">
        <v>17808</v>
      </c>
      <c r="J6" s="18">
        <v>17733</v>
      </c>
      <c r="K6" s="18">
        <v>17771</v>
      </c>
      <c r="L6" s="19">
        <f t="shared" ref="L6:L14" si="2">M6+N6+O6</f>
        <v>16018527.640000001</v>
      </c>
      <c r="M6" s="20">
        <f t="shared" ref="M6:M14" si="3">ROUND(F6*K6/12,2)</f>
        <v>7449736.4800000004</v>
      </c>
      <c r="N6" s="20">
        <f t="shared" ref="N6:N14" si="4">ROUND(G6*K6/12,2)</f>
        <v>7250760.5199999996</v>
      </c>
      <c r="O6" s="20">
        <f t="shared" ref="O6:O14" si="5">ROUND(H6*K6/12,2)</f>
        <v>1318030.6399999999</v>
      </c>
      <c r="P6" s="29"/>
    </row>
    <row r="7" spans="1:16361" s="21" customFormat="1" ht="40.950000000000003" customHeight="1" x14ac:dyDescent="0.35">
      <c r="A7" s="15">
        <v>2</v>
      </c>
      <c r="B7" s="28">
        <v>270168</v>
      </c>
      <c r="C7" s="28">
        <v>1343002</v>
      </c>
      <c r="D7" s="16" t="s">
        <v>13</v>
      </c>
      <c r="E7" s="17">
        <f t="shared" si="1"/>
        <v>9767.8299999999981</v>
      </c>
      <c r="F7" s="17">
        <v>5030.49</v>
      </c>
      <c r="G7" s="17">
        <v>3538.54</v>
      </c>
      <c r="H7" s="17">
        <v>1198.8</v>
      </c>
      <c r="I7" s="18">
        <v>19704</v>
      </c>
      <c r="J7" s="18">
        <v>19639</v>
      </c>
      <c r="K7" s="18">
        <v>19672</v>
      </c>
      <c r="L7" s="19">
        <f t="shared" si="2"/>
        <v>16012729.310000002</v>
      </c>
      <c r="M7" s="20">
        <f t="shared" si="3"/>
        <v>8246649.9400000004</v>
      </c>
      <c r="N7" s="20">
        <f t="shared" si="4"/>
        <v>5800846.5700000003</v>
      </c>
      <c r="O7" s="20">
        <f t="shared" si="5"/>
        <v>1965232.8</v>
      </c>
      <c r="P7" s="29"/>
    </row>
    <row r="8" spans="1:16361" s="21" customFormat="1" ht="40.950000000000003" customHeight="1" x14ac:dyDescent="0.35">
      <c r="A8" s="15">
        <v>3</v>
      </c>
      <c r="B8" s="28">
        <v>270169</v>
      </c>
      <c r="C8" s="28">
        <v>1343303</v>
      </c>
      <c r="D8" s="16" t="s">
        <v>14</v>
      </c>
      <c r="E8" s="17">
        <f t="shared" si="1"/>
        <v>14200.63</v>
      </c>
      <c r="F8" s="17">
        <v>4940.66</v>
      </c>
      <c r="G8" s="17">
        <v>6122.71</v>
      </c>
      <c r="H8" s="17">
        <v>3137.26</v>
      </c>
      <c r="I8" s="18">
        <v>41092</v>
      </c>
      <c r="J8" s="18">
        <v>40930</v>
      </c>
      <c r="K8" s="18">
        <v>41011</v>
      </c>
      <c r="L8" s="19">
        <f t="shared" si="2"/>
        <v>48531836.410000004</v>
      </c>
      <c r="M8" s="20">
        <f t="shared" si="3"/>
        <v>16885117.27</v>
      </c>
      <c r="N8" s="20">
        <f t="shared" si="4"/>
        <v>20924871.649999999</v>
      </c>
      <c r="O8" s="20">
        <f t="shared" si="5"/>
        <v>10721847.49</v>
      </c>
      <c r="P8" s="29"/>
    </row>
    <row r="9" spans="1:16361" s="21" customFormat="1" ht="40.950000000000003" customHeight="1" x14ac:dyDescent="0.35">
      <c r="A9" s="15">
        <v>4</v>
      </c>
      <c r="B9" s="28">
        <v>270087</v>
      </c>
      <c r="C9" s="28">
        <v>1340011</v>
      </c>
      <c r="D9" s="16" t="s">
        <v>15</v>
      </c>
      <c r="E9" s="17">
        <f t="shared" si="1"/>
        <v>14599.159999999998</v>
      </c>
      <c r="F9" s="17">
        <v>5120.32</v>
      </c>
      <c r="G9" s="17">
        <v>7153.03</v>
      </c>
      <c r="H9" s="17">
        <v>2325.81</v>
      </c>
      <c r="I9" s="18">
        <v>14035</v>
      </c>
      <c r="J9" s="18">
        <v>13971</v>
      </c>
      <c r="K9" s="18">
        <v>14003</v>
      </c>
      <c r="L9" s="19">
        <f t="shared" si="2"/>
        <v>17036003.120000001</v>
      </c>
      <c r="M9" s="20">
        <f t="shared" si="3"/>
        <v>5974986.75</v>
      </c>
      <c r="N9" s="20">
        <f t="shared" si="4"/>
        <v>8346989.9199999999</v>
      </c>
      <c r="O9" s="20">
        <f t="shared" si="5"/>
        <v>2714026.45</v>
      </c>
      <c r="P9" s="29"/>
    </row>
    <row r="10" spans="1:16361" s="21" customFormat="1" ht="40.950000000000003" customHeight="1" x14ac:dyDescent="0.35">
      <c r="A10" s="15">
        <v>5</v>
      </c>
      <c r="B10" s="28">
        <v>270068</v>
      </c>
      <c r="C10" s="28">
        <v>1340006</v>
      </c>
      <c r="D10" s="16" t="s">
        <v>16</v>
      </c>
      <c r="E10" s="17">
        <f t="shared" si="1"/>
        <v>13132.27</v>
      </c>
      <c r="F10" s="17">
        <v>6694.15</v>
      </c>
      <c r="G10" s="17">
        <v>5487.96</v>
      </c>
      <c r="H10" s="17">
        <v>950.16</v>
      </c>
      <c r="I10" s="18">
        <v>20829</v>
      </c>
      <c r="J10" s="18">
        <v>20723</v>
      </c>
      <c r="K10" s="18">
        <v>20776</v>
      </c>
      <c r="L10" s="19">
        <f t="shared" si="2"/>
        <v>22736336.789999999</v>
      </c>
      <c r="M10" s="20">
        <f t="shared" si="3"/>
        <v>11589805.029999999</v>
      </c>
      <c r="N10" s="20">
        <f t="shared" si="4"/>
        <v>9501488.0800000001</v>
      </c>
      <c r="O10" s="20">
        <f t="shared" si="5"/>
        <v>1645043.68</v>
      </c>
      <c r="P10" s="29"/>
    </row>
    <row r="11" spans="1:16361" s="21" customFormat="1" ht="40.950000000000003" customHeight="1" x14ac:dyDescent="0.35">
      <c r="A11" s="15">
        <v>6</v>
      </c>
      <c r="B11" s="28">
        <v>270091</v>
      </c>
      <c r="C11" s="28">
        <v>1340007</v>
      </c>
      <c r="D11" s="16" t="s">
        <v>17</v>
      </c>
      <c r="E11" s="17">
        <f t="shared" si="1"/>
        <v>13929.220000000001</v>
      </c>
      <c r="F11" s="17">
        <v>6286.68</v>
      </c>
      <c r="G11" s="17">
        <v>6712.27</v>
      </c>
      <c r="H11" s="17">
        <v>930.27</v>
      </c>
      <c r="I11" s="18">
        <v>31086</v>
      </c>
      <c r="J11" s="18">
        <v>30940</v>
      </c>
      <c r="K11" s="18">
        <v>31013</v>
      </c>
      <c r="L11" s="19">
        <f t="shared" si="2"/>
        <v>35998908.32</v>
      </c>
      <c r="M11" s="20">
        <f t="shared" si="3"/>
        <v>16247400.57</v>
      </c>
      <c r="N11" s="20">
        <f t="shared" si="4"/>
        <v>17347302.460000001</v>
      </c>
      <c r="O11" s="20">
        <f t="shared" si="5"/>
        <v>2404205.29</v>
      </c>
      <c r="P11" s="29"/>
    </row>
    <row r="12" spans="1:16361" s="21" customFormat="1" ht="40.950000000000003" customHeight="1" x14ac:dyDescent="0.35">
      <c r="A12" s="15">
        <v>7</v>
      </c>
      <c r="B12" s="28">
        <v>270156</v>
      </c>
      <c r="C12" s="28">
        <v>1343008</v>
      </c>
      <c r="D12" s="16" t="s">
        <v>18</v>
      </c>
      <c r="E12" s="17">
        <f t="shared" si="1"/>
        <v>13216.78</v>
      </c>
      <c r="F12" s="17">
        <v>6228.47</v>
      </c>
      <c r="G12" s="17">
        <v>5516.54</v>
      </c>
      <c r="H12" s="17">
        <v>1471.77</v>
      </c>
      <c r="I12" s="18">
        <v>16010</v>
      </c>
      <c r="J12" s="18">
        <v>15926</v>
      </c>
      <c r="K12" s="18">
        <v>15968</v>
      </c>
      <c r="L12" s="19">
        <f>M12+N12+O12</f>
        <v>17587128.580000002</v>
      </c>
      <c r="M12" s="20">
        <f>ROUND(F12*K12/12,2)</f>
        <v>8288017.4100000001</v>
      </c>
      <c r="N12" s="20">
        <f t="shared" si="4"/>
        <v>7340675.8899999997</v>
      </c>
      <c r="O12" s="20">
        <f t="shared" si="5"/>
        <v>1958435.28</v>
      </c>
      <c r="P12" s="29"/>
    </row>
    <row r="13" spans="1:16361" s="21" customFormat="1" ht="40.950000000000003" customHeight="1" x14ac:dyDescent="0.35">
      <c r="A13" s="15">
        <v>8</v>
      </c>
      <c r="B13" s="28">
        <v>270088</v>
      </c>
      <c r="C13" s="28">
        <v>1340010</v>
      </c>
      <c r="D13" s="16" t="s">
        <v>19</v>
      </c>
      <c r="E13" s="17">
        <f t="shared" si="1"/>
        <v>17847.830000000002</v>
      </c>
      <c r="F13" s="17">
        <v>5991.44</v>
      </c>
      <c r="G13" s="17">
        <v>10455.33</v>
      </c>
      <c r="H13" s="17">
        <v>1401.06</v>
      </c>
      <c r="I13" s="18">
        <v>25140</v>
      </c>
      <c r="J13" s="18">
        <v>25041</v>
      </c>
      <c r="K13" s="18">
        <v>25091</v>
      </c>
      <c r="L13" s="19">
        <f t="shared" si="2"/>
        <v>37318325.210000001</v>
      </c>
      <c r="M13" s="20">
        <f t="shared" si="3"/>
        <v>12527601.75</v>
      </c>
      <c r="N13" s="20">
        <f t="shared" si="4"/>
        <v>21861223.75</v>
      </c>
      <c r="O13" s="20">
        <f t="shared" si="5"/>
        <v>2929499.71</v>
      </c>
      <c r="P13" s="29"/>
    </row>
    <row r="14" spans="1:16361" s="21" customFormat="1" ht="40.950000000000003" customHeight="1" x14ac:dyDescent="0.35">
      <c r="A14" s="15">
        <v>9</v>
      </c>
      <c r="B14" s="28">
        <v>270170</v>
      </c>
      <c r="C14" s="28">
        <v>1343004</v>
      </c>
      <c r="D14" s="16" t="s">
        <v>20</v>
      </c>
      <c r="E14" s="17">
        <f t="shared" si="1"/>
        <v>12725.03</v>
      </c>
      <c r="F14" s="17">
        <v>6344.89</v>
      </c>
      <c r="G14" s="17">
        <v>5811.38</v>
      </c>
      <c r="H14" s="17">
        <v>568.76</v>
      </c>
      <c r="I14" s="18">
        <v>25661</v>
      </c>
      <c r="J14" s="18">
        <v>25589</v>
      </c>
      <c r="K14" s="18">
        <v>25625</v>
      </c>
      <c r="L14" s="19">
        <f t="shared" si="2"/>
        <v>27173241.140000001</v>
      </c>
      <c r="M14" s="20">
        <f t="shared" si="3"/>
        <v>13548983.85</v>
      </c>
      <c r="N14" s="20">
        <f t="shared" si="4"/>
        <v>12409717.710000001</v>
      </c>
      <c r="O14" s="20">
        <f t="shared" si="5"/>
        <v>1214539.58</v>
      </c>
      <c r="P14" s="29"/>
    </row>
    <row r="15" spans="1:16361" s="21" customFormat="1" ht="40.950000000000003" customHeight="1" x14ac:dyDescent="0.35">
      <c r="A15" s="15">
        <v>10</v>
      </c>
      <c r="B15" s="15">
        <v>270095</v>
      </c>
      <c r="C15" s="15">
        <v>1340003</v>
      </c>
      <c r="D15" s="16" t="s">
        <v>21</v>
      </c>
      <c r="E15" s="17">
        <f>F15+G15+H15</f>
        <v>33194.43</v>
      </c>
      <c r="F15" s="17">
        <v>6170.26</v>
      </c>
      <c r="G15" s="17">
        <v>19258.169999999998</v>
      </c>
      <c r="H15" s="17">
        <v>7766</v>
      </c>
      <c r="I15" s="18">
        <v>1749</v>
      </c>
      <c r="J15" s="18">
        <v>1735</v>
      </c>
      <c r="K15" s="18">
        <v>1742</v>
      </c>
      <c r="L15" s="19">
        <f>M15+N15+O15</f>
        <v>4818724.76</v>
      </c>
      <c r="M15" s="20">
        <f>ROUND(F15*K15/12,2)</f>
        <v>895716.08</v>
      </c>
      <c r="N15" s="20">
        <f>ROUND(G15*K15/12,2)</f>
        <v>2795644.35</v>
      </c>
      <c r="O15" s="20">
        <f>ROUND(H15*K15/12,2)</f>
        <v>1127364.33</v>
      </c>
      <c r="P15" s="29"/>
    </row>
    <row r="16" spans="1:16361" s="21" customFormat="1" ht="40.950000000000003" customHeight="1" x14ac:dyDescent="0.35">
      <c r="A16" s="15">
        <v>11</v>
      </c>
      <c r="B16" s="15">
        <v>270065</v>
      </c>
      <c r="C16" s="15">
        <v>1340001</v>
      </c>
      <c r="D16" s="16" t="s">
        <v>22</v>
      </c>
      <c r="E16" s="17">
        <f t="shared" si="1"/>
        <v>61360.25</v>
      </c>
      <c r="F16" s="17">
        <v>8422.08</v>
      </c>
      <c r="G16" s="17">
        <v>34380.65</v>
      </c>
      <c r="H16" s="17">
        <v>18557.52</v>
      </c>
      <c r="I16" s="18">
        <v>1830</v>
      </c>
      <c r="J16" s="18">
        <v>1821</v>
      </c>
      <c r="K16" s="18">
        <v>1826</v>
      </c>
      <c r="L16" s="19">
        <f t="shared" ref="L16:L17" si="6">M16+N16+O16</f>
        <v>9336984.7100000009</v>
      </c>
      <c r="M16" s="20">
        <f t="shared" ref="M16:M17" si="7">ROUND(F16*K16/12,2)</f>
        <v>1281559.8400000001</v>
      </c>
      <c r="N16" s="20">
        <f t="shared" ref="N16:N17" si="8">ROUND(G16*K16/12,2)</f>
        <v>5231588.91</v>
      </c>
      <c r="O16" s="20">
        <f t="shared" ref="O16:O17" si="9">ROUND(H16*K16/12,2)</f>
        <v>2823835.96</v>
      </c>
      <c r="P16" s="29"/>
    </row>
    <row r="17" spans="1:16" s="21" customFormat="1" ht="40.950000000000003" customHeight="1" x14ac:dyDescent="0.35">
      <c r="A17" s="15">
        <v>12</v>
      </c>
      <c r="B17" s="15">
        <v>270089</v>
      </c>
      <c r="C17" s="15">
        <v>1340012</v>
      </c>
      <c r="D17" s="16" t="s">
        <v>23</v>
      </c>
      <c r="E17" s="17">
        <f t="shared" ref="E17" si="10">F17+G17+H17</f>
        <v>46435.73</v>
      </c>
      <c r="F17" s="17">
        <v>8637.6</v>
      </c>
      <c r="G17" s="17">
        <v>29695.83</v>
      </c>
      <c r="H17" s="17">
        <v>8102.3</v>
      </c>
      <c r="I17" s="18">
        <v>5695</v>
      </c>
      <c r="J17" s="18">
        <v>5666</v>
      </c>
      <c r="K17" s="18">
        <v>5681</v>
      </c>
      <c r="L17" s="19">
        <f t="shared" si="6"/>
        <v>21983448.509999998</v>
      </c>
      <c r="M17" s="20">
        <f t="shared" si="7"/>
        <v>4089183.8</v>
      </c>
      <c r="N17" s="20">
        <f t="shared" si="8"/>
        <v>14058500.85</v>
      </c>
      <c r="O17" s="20">
        <f t="shared" si="9"/>
        <v>3835763.86</v>
      </c>
      <c r="P17" s="29"/>
    </row>
    <row r="18" spans="1:16" s="26" customFormat="1" ht="42.6" customHeight="1" x14ac:dyDescent="0.35">
      <c r="A18" s="22"/>
      <c r="B18" s="22"/>
      <c r="C18" s="22"/>
      <c r="D18" s="23" t="s">
        <v>10</v>
      </c>
      <c r="E18" s="25"/>
      <c r="F18" s="24"/>
      <c r="G18" s="24"/>
      <c r="H18" s="24"/>
      <c r="I18" s="25"/>
      <c r="J18" s="25"/>
      <c r="K18" s="18"/>
      <c r="L18" s="25">
        <f>SUM(L6:L17)</f>
        <v>274552194.50000006</v>
      </c>
      <c r="M18" s="25">
        <f t="shared" ref="M18:O18" si="11">SUM(M6:M17)</f>
        <v>107024758.77</v>
      </c>
      <c r="N18" s="25">
        <f t="shared" si="11"/>
        <v>132869610.65999997</v>
      </c>
      <c r="O18" s="25">
        <f t="shared" si="11"/>
        <v>34657825.07</v>
      </c>
      <c r="P18" s="29"/>
    </row>
    <row r="19" spans="1:16" x14ac:dyDescent="0.35">
      <c r="J19" s="27"/>
      <c r="L19" s="30"/>
      <c r="P19" s="29"/>
    </row>
  </sheetData>
  <mergeCells count="4">
    <mergeCell ref="I1:L1"/>
    <mergeCell ref="A2:L2"/>
    <mergeCell ref="B4:B5"/>
    <mergeCell ref="C4:C5"/>
  </mergeCells>
  <pageMargins left="0.15748031496062992" right="0" top="0.39370078740157483" bottom="0.19685039370078741" header="0.15748031496062992" footer="0.11811023622047245"/>
  <pageSetup paperSize="9" scale="53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EG20"/>
  <sheetViews>
    <sheetView zoomScale="70" zoomScaleNormal="70" zoomScaleSheetLayoutView="70" workbookViewId="0">
      <pane xSplit="4" ySplit="6" topLeftCell="F7" activePane="bottomRight" state="frozen"/>
      <selection activeCell="A3" sqref="A3"/>
      <selection pane="topRight" activeCell="D3" sqref="D3"/>
      <selection pane="bottomLeft" activeCell="A8" sqref="A8"/>
      <selection pane="bottomRight" activeCell="I1" sqref="I1:L1"/>
    </sheetView>
  </sheetViews>
  <sheetFormatPr defaultColWidth="9.109375" defaultRowHeight="18" x14ac:dyDescent="0.35"/>
  <cols>
    <col min="1" max="1" width="6.6640625" style="5" customWidth="1"/>
    <col min="2" max="3" width="11.44140625" style="5" customWidth="1"/>
    <col min="4" max="4" width="51.44140625" style="5" customWidth="1"/>
    <col min="5" max="5" width="30.5546875" style="5" customWidth="1"/>
    <col min="6" max="6" width="17" style="5" customWidth="1"/>
    <col min="7" max="7" width="15.33203125" style="5" customWidth="1"/>
    <col min="8" max="8" width="13.44140625" style="5" customWidth="1"/>
    <col min="9" max="9" width="19.33203125" style="5" customWidth="1"/>
    <col min="10" max="10" width="18.6640625" style="5" customWidth="1"/>
    <col min="11" max="11" width="19.6640625" style="5" customWidth="1"/>
    <col min="12" max="12" width="21.44140625" style="5" customWidth="1"/>
    <col min="13" max="13" width="22.88671875" style="5" customWidth="1"/>
    <col min="14" max="14" width="23" style="5" customWidth="1"/>
    <col min="15" max="15" width="20.33203125" style="5" customWidth="1"/>
    <col min="16" max="16" width="18.44140625" style="5" customWidth="1"/>
    <col min="17" max="16384" width="9.109375" style="5"/>
  </cols>
  <sheetData>
    <row r="1" spans="1:16361" s="3" customFormat="1" ht="78.599999999999994" customHeight="1" x14ac:dyDescent="0.35">
      <c r="A1" s="1"/>
      <c r="B1" s="1"/>
      <c r="C1" s="1"/>
      <c r="D1" s="1"/>
      <c r="E1" s="2"/>
      <c r="F1" s="2"/>
      <c r="G1" s="2"/>
      <c r="H1" s="2"/>
      <c r="I1" s="32" t="s">
        <v>34</v>
      </c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</row>
    <row r="2" spans="1:16361" s="3" customFormat="1" ht="28.2" customHeight="1" x14ac:dyDescent="0.35">
      <c r="A2" s="1"/>
      <c r="B2" s="1"/>
      <c r="C2" s="1"/>
      <c r="D2" s="1"/>
      <c r="E2" s="2"/>
      <c r="F2" s="2"/>
      <c r="G2" s="2"/>
      <c r="H2" s="2"/>
      <c r="I2" s="31"/>
      <c r="J2" s="31"/>
      <c r="K2" s="31"/>
      <c r="L2" s="31" t="s">
        <v>32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</row>
    <row r="3" spans="1:16361" s="3" customFormat="1" ht="63.6" customHeight="1" x14ac:dyDescent="0.35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6361" ht="18" customHeigh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6361" s="11" customFormat="1" ht="136.5" customHeight="1" x14ac:dyDescent="0.35">
      <c r="A5" s="6"/>
      <c r="B5" s="34" t="s">
        <v>29</v>
      </c>
      <c r="C5" s="34" t="s">
        <v>26</v>
      </c>
      <c r="D5" s="7" t="s">
        <v>1</v>
      </c>
      <c r="E5" s="8" t="s">
        <v>2</v>
      </c>
      <c r="F5" s="9" t="s">
        <v>3</v>
      </c>
      <c r="G5" s="9" t="s">
        <v>4</v>
      </c>
      <c r="H5" s="9" t="s">
        <v>5</v>
      </c>
      <c r="I5" s="10" t="s">
        <v>24</v>
      </c>
      <c r="J5" s="10" t="s">
        <v>27</v>
      </c>
      <c r="K5" s="10" t="s">
        <v>7</v>
      </c>
      <c r="L5" s="10" t="s">
        <v>8</v>
      </c>
      <c r="M5" s="8" t="s">
        <v>3</v>
      </c>
      <c r="N5" s="8" t="s">
        <v>4</v>
      </c>
      <c r="O5" s="8" t="s">
        <v>5</v>
      </c>
    </row>
    <row r="6" spans="1:16361" s="14" customFormat="1" ht="21" customHeight="1" x14ac:dyDescent="0.35">
      <c r="A6" s="12" t="s">
        <v>9</v>
      </c>
      <c r="B6" s="35"/>
      <c r="C6" s="35"/>
      <c r="D6" s="13">
        <v>1</v>
      </c>
      <c r="E6" s="13">
        <f>D6+1</f>
        <v>2</v>
      </c>
      <c r="F6" s="13">
        <f t="shared" ref="F6:O6" si="0">E6+1</f>
        <v>3</v>
      </c>
      <c r="G6" s="13">
        <f t="shared" si="0"/>
        <v>4</v>
      </c>
      <c r="H6" s="13">
        <f t="shared" si="0"/>
        <v>5</v>
      </c>
      <c r="I6" s="13">
        <f t="shared" si="0"/>
        <v>6</v>
      </c>
      <c r="J6" s="13">
        <f t="shared" si="0"/>
        <v>7</v>
      </c>
      <c r="K6" s="13">
        <f t="shared" si="0"/>
        <v>8</v>
      </c>
      <c r="L6" s="13">
        <f t="shared" si="0"/>
        <v>9</v>
      </c>
      <c r="M6" s="13">
        <f t="shared" si="0"/>
        <v>10</v>
      </c>
      <c r="N6" s="13">
        <f t="shared" si="0"/>
        <v>11</v>
      </c>
      <c r="O6" s="13">
        <f t="shared" si="0"/>
        <v>12</v>
      </c>
    </row>
    <row r="7" spans="1:16361" s="21" customFormat="1" ht="40.950000000000003" customHeight="1" x14ac:dyDescent="0.35">
      <c r="A7" s="15">
        <v>1</v>
      </c>
      <c r="B7" s="28">
        <v>270155</v>
      </c>
      <c r="C7" s="28">
        <v>1343001</v>
      </c>
      <c r="D7" s="16" t="s">
        <v>12</v>
      </c>
      <c r="E7" s="17">
        <f t="shared" ref="E7:E18" si="1">F7+G7+H7</f>
        <v>10816.63</v>
      </c>
      <c r="F7" s="17">
        <v>5030.49</v>
      </c>
      <c r="G7" s="17">
        <v>4896.13</v>
      </c>
      <c r="H7" s="17">
        <v>890.01</v>
      </c>
      <c r="I7" s="18">
        <v>17733</v>
      </c>
      <c r="J7" s="18">
        <v>17675</v>
      </c>
      <c r="K7" s="18">
        <f>ROUND((I7+J7)/2,0)</f>
        <v>17704</v>
      </c>
      <c r="L7" s="19">
        <f t="shared" ref="L7:L15" si="2">M7+N7+O7</f>
        <v>15958134.790000001</v>
      </c>
      <c r="M7" s="20">
        <f t="shared" ref="M7:M15" si="3">ROUND(F7*K7/12,2)</f>
        <v>7421649.5800000001</v>
      </c>
      <c r="N7" s="20">
        <f t="shared" ref="N7:N15" si="4">ROUND(G7*K7/12,2)</f>
        <v>7223423.79</v>
      </c>
      <c r="O7" s="20">
        <f t="shared" ref="O7:O15" si="5">ROUND(H7*K7/12,2)</f>
        <v>1313061.42</v>
      </c>
      <c r="P7" s="29"/>
    </row>
    <row r="8" spans="1:16361" s="21" customFormat="1" ht="40.950000000000003" customHeight="1" x14ac:dyDescent="0.35">
      <c r="A8" s="15">
        <v>2</v>
      </c>
      <c r="B8" s="28">
        <v>270168</v>
      </c>
      <c r="C8" s="28">
        <v>1343002</v>
      </c>
      <c r="D8" s="16" t="s">
        <v>13</v>
      </c>
      <c r="E8" s="17">
        <f t="shared" si="1"/>
        <v>9767.8299999999981</v>
      </c>
      <c r="F8" s="17">
        <v>5030.49</v>
      </c>
      <c r="G8" s="17">
        <v>3538.54</v>
      </c>
      <c r="H8" s="17">
        <v>1198.8</v>
      </c>
      <c r="I8" s="18">
        <v>19639</v>
      </c>
      <c r="J8" s="18">
        <v>19607</v>
      </c>
      <c r="K8" s="18">
        <f t="shared" ref="K8:K18" si="6">ROUND((I8+J8)/2,0)</f>
        <v>19623</v>
      </c>
      <c r="L8" s="19">
        <f t="shared" si="2"/>
        <v>15972844.009999998</v>
      </c>
      <c r="M8" s="20">
        <f t="shared" si="3"/>
        <v>8226108.7699999996</v>
      </c>
      <c r="N8" s="20">
        <f t="shared" si="4"/>
        <v>5786397.54</v>
      </c>
      <c r="O8" s="20">
        <f t="shared" si="5"/>
        <v>1960337.7</v>
      </c>
      <c r="P8" s="29"/>
    </row>
    <row r="9" spans="1:16361" s="21" customFormat="1" ht="40.950000000000003" customHeight="1" x14ac:dyDescent="0.35">
      <c r="A9" s="15">
        <v>3</v>
      </c>
      <c r="B9" s="28">
        <v>270169</v>
      </c>
      <c r="C9" s="28">
        <v>1343303</v>
      </c>
      <c r="D9" s="16" t="s">
        <v>14</v>
      </c>
      <c r="E9" s="17">
        <f t="shared" si="1"/>
        <v>14200.63</v>
      </c>
      <c r="F9" s="17">
        <v>4940.66</v>
      </c>
      <c r="G9" s="17">
        <v>6122.71</v>
      </c>
      <c r="H9" s="17">
        <v>3137.26</v>
      </c>
      <c r="I9" s="18">
        <v>40930</v>
      </c>
      <c r="J9" s="18">
        <v>40851</v>
      </c>
      <c r="K9" s="18">
        <f t="shared" si="6"/>
        <v>40891</v>
      </c>
      <c r="L9" s="19">
        <f t="shared" si="2"/>
        <v>48389830.109999999</v>
      </c>
      <c r="M9" s="20">
        <f t="shared" si="3"/>
        <v>16835710.670000002</v>
      </c>
      <c r="N9" s="20">
        <f t="shared" si="4"/>
        <v>20863644.550000001</v>
      </c>
      <c r="O9" s="20">
        <f t="shared" si="5"/>
        <v>10690474.890000001</v>
      </c>
      <c r="P9" s="29"/>
    </row>
    <row r="10" spans="1:16361" s="21" customFormat="1" ht="40.950000000000003" customHeight="1" x14ac:dyDescent="0.35">
      <c r="A10" s="15">
        <v>4</v>
      </c>
      <c r="B10" s="28">
        <v>270087</v>
      </c>
      <c r="C10" s="28">
        <v>1340011</v>
      </c>
      <c r="D10" s="16" t="s">
        <v>15</v>
      </c>
      <c r="E10" s="17">
        <f t="shared" si="1"/>
        <v>14599.159999999998</v>
      </c>
      <c r="F10" s="17">
        <v>5120.32</v>
      </c>
      <c r="G10" s="17">
        <v>7153.03</v>
      </c>
      <c r="H10" s="17">
        <v>2325.81</v>
      </c>
      <c r="I10" s="18">
        <v>13971</v>
      </c>
      <c r="J10" s="18">
        <v>13921</v>
      </c>
      <c r="K10" s="18">
        <f t="shared" si="6"/>
        <v>13946</v>
      </c>
      <c r="L10" s="19">
        <f t="shared" si="2"/>
        <v>16966657.120000001</v>
      </c>
      <c r="M10" s="20">
        <f t="shared" si="3"/>
        <v>5950665.2300000004</v>
      </c>
      <c r="N10" s="20">
        <f t="shared" si="4"/>
        <v>8313013.0300000003</v>
      </c>
      <c r="O10" s="20">
        <f t="shared" si="5"/>
        <v>2702978.86</v>
      </c>
      <c r="P10" s="29"/>
    </row>
    <row r="11" spans="1:16361" s="21" customFormat="1" ht="40.950000000000003" customHeight="1" x14ac:dyDescent="0.35">
      <c r="A11" s="15">
        <v>5</v>
      </c>
      <c r="B11" s="28">
        <v>270068</v>
      </c>
      <c r="C11" s="28">
        <v>1340006</v>
      </c>
      <c r="D11" s="16" t="s">
        <v>16</v>
      </c>
      <c r="E11" s="17">
        <f t="shared" si="1"/>
        <v>13132.27</v>
      </c>
      <c r="F11" s="17">
        <v>6694.15</v>
      </c>
      <c r="G11" s="17">
        <v>5487.96</v>
      </c>
      <c r="H11" s="17">
        <v>950.16</v>
      </c>
      <c r="I11" s="18">
        <v>20723</v>
      </c>
      <c r="J11" s="18">
        <v>20700</v>
      </c>
      <c r="K11" s="18">
        <f t="shared" si="6"/>
        <v>20712</v>
      </c>
      <c r="L11" s="19">
        <f t="shared" si="2"/>
        <v>22666298.02</v>
      </c>
      <c r="M11" s="20">
        <f t="shared" si="3"/>
        <v>11554102.9</v>
      </c>
      <c r="N11" s="20">
        <f t="shared" si="4"/>
        <v>9472218.9600000009</v>
      </c>
      <c r="O11" s="20">
        <f t="shared" si="5"/>
        <v>1639976.16</v>
      </c>
      <c r="P11" s="29"/>
    </row>
    <row r="12" spans="1:16361" s="21" customFormat="1" ht="40.950000000000003" customHeight="1" x14ac:dyDescent="0.35">
      <c r="A12" s="15">
        <v>6</v>
      </c>
      <c r="B12" s="28">
        <v>270091</v>
      </c>
      <c r="C12" s="28">
        <v>1340007</v>
      </c>
      <c r="D12" s="16" t="s">
        <v>17</v>
      </c>
      <c r="E12" s="17">
        <f t="shared" si="1"/>
        <v>13929.220000000001</v>
      </c>
      <c r="F12" s="17">
        <v>6286.68</v>
      </c>
      <c r="G12" s="17">
        <v>6712.27</v>
      </c>
      <c r="H12" s="17">
        <v>930.27</v>
      </c>
      <c r="I12" s="18">
        <v>30940</v>
      </c>
      <c r="J12" s="18">
        <v>30863</v>
      </c>
      <c r="K12" s="18">
        <f t="shared" si="6"/>
        <v>30902</v>
      </c>
      <c r="L12" s="19">
        <f t="shared" si="2"/>
        <v>35870063.039999999</v>
      </c>
      <c r="M12" s="20">
        <f t="shared" si="3"/>
        <v>16189248.779999999</v>
      </c>
      <c r="N12" s="20">
        <f t="shared" si="4"/>
        <v>17285213.960000001</v>
      </c>
      <c r="O12" s="20">
        <f t="shared" si="5"/>
        <v>2395600.2999999998</v>
      </c>
      <c r="P12" s="29"/>
    </row>
    <row r="13" spans="1:16361" s="21" customFormat="1" ht="40.950000000000003" customHeight="1" x14ac:dyDescent="0.35">
      <c r="A13" s="15">
        <v>7</v>
      </c>
      <c r="B13" s="28">
        <v>270156</v>
      </c>
      <c r="C13" s="28">
        <v>1343008</v>
      </c>
      <c r="D13" s="16" t="s">
        <v>18</v>
      </c>
      <c r="E13" s="17">
        <f t="shared" si="1"/>
        <v>13216.78</v>
      </c>
      <c r="F13" s="17">
        <v>6228.47</v>
      </c>
      <c r="G13" s="17">
        <v>5516.54</v>
      </c>
      <c r="H13" s="17">
        <v>1471.77</v>
      </c>
      <c r="I13" s="18">
        <v>15926</v>
      </c>
      <c r="J13" s="18">
        <v>15858</v>
      </c>
      <c r="K13" s="18">
        <f t="shared" si="6"/>
        <v>15892</v>
      </c>
      <c r="L13" s="19">
        <f>M13+N13+O13</f>
        <v>17503422.32</v>
      </c>
      <c r="M13" s="20">
        <f>ROUND(F13*K13/12,2)</f>
        <v>8248570.4400000004</v>
      </c>
      <c r="N13" s="20">
        <f t="shared" si="4"/>
        <v>7305737.8099999996</v>
      </c>
      <c r="O13" s="20">
        <f t="shared" si="5"/>
        <v>1949114.07</v>
      </c>
      <c r="P13" s="29"/>
    </row>
    <row r="14" spans="1:16361" s="21" customFormat="1" ht="40.950000000000003" customHeight="1" x14ac:dyDescent="0.35">
      <c r="A14" s="15">
        <v>8</v>
      </c>
      <c r="B14" s="28">
        <v>270088</v>
      </c>
      <c r="C14" s="28">
        <v>1340010</v>
      </c>
      <c r="D14" s="16" t="s">
        <v>19</v>
      </c>
      <c r="E14" s="17">
        <f t="shared" si="1"/>
        <v>17847.830000000002</v>
      </c>
      <c r="F14" s="17">
        <v>5991.44</v>
      </c>
      <c r="G14" s="17">
        <v>10455.33</v>
      </c>
      <c r="H14" s="17">
        <v>1401.06</v>
      </c>
      <c r="I14" s="18">
        <v>25041</v>
      </c>
      <c r="J14" s="18">
        <v>24982</v>
      </c>
      <c r="K14" s="18">
        <f t="shared" si="6"/>
        <v>25012</v>
      </c>
      <c r="L14" s="19">
        <f t="shared" si="2"/>
        <v>37200827</v>
      </c>
      <c r="M14" s="20">
        <f t="shared" si="3"/>
        <v>12488158.109999999</v>
      </c>
      <c r="N14" s="20">
        <f t="shared" si="4"/>
        <v>21792392.829999998</v>
      </c>
      <c r="O14" s="20">
        <f t="shared" si="5"/>
        <v>2920276.06</v>
      </c>
      <c r="P14" s="29"/>
    </row>
    <row r="15" spans="1:16361" s="21" customFormat="1" ht="40.950000000000003" customHeight="1" x14ac:dyDescent="0.35">
      <c r="A15" s="15">
        <v>9</v>
      </c>
      <c r="B15" s="28">
        <v>270170</v>
      </c>
      <c r="C15" s="28">
        <v>1343004</v>
      </c>
      <c r="D15" s="16" t="s">
        <v>20</v>
      </c>
      <c r="E15" s="17">
        <f t="shared" si="1"/>
        <v>12725.03</v>
      </c>
      <c r="F15" s="17">
        <v>6344.89</v>
      </c>
      <c r="G15" s="17">
        <v>5811.38</v>
      </c>
      <c r="H15" s="17">
        <v>568.76</v>
      </c>
      <c r="I15" s="18">
        <v>25589</v>
      </c>
      <c r="J15" s="18">
        <v>25534</v>
      </c>
      <c r="K15" s="18">
        <f t="shared" si="6"/>
        <v>25562</v>
      </c>
      <c r="L15" s="19">
        <f t="shared" si="2"/>
        <v>27106434.73</v>
      </c>
      <c r="M15" s="20">
        <f t="shared" si="3"/>
        <v>13515673.18</v>
      </c>
      <c r="N15" s="20">
        <f t="shared" si="4"/>
        <v>12379207.960000001</v>
      </c>
      <c r="O15" s="20">
        <f t="shared" si="5"/>
        <v>1211553.5900000001</v>
      </c>
      <c r="P15" s="29"/>
    </row>
    <row r="16" spans="1:16361" s="21" customFormat="1" ht="40.950000000000003" customHeight="1" x14ac:dyDescent="0.35">
      <c r="A16" s="15">
        <v>10</v>
      </c>
      <c r="B16" s="15">
        <v>270095</v>
      </c>
      <c r="C16" s="15">
        <v>1340003</v>
      </c>
      <c r="D16" s="16" t="s">
        <v>21</v>
      </c>
      <c r="E16" s="17">
        <f>F16+G16+H16</f>
        <v>33194.43</v>
      </c>
      <c r="F16" s="17">
        <v>6170.26</v>
      </c>
      <c r="G16" s="17">
        <v>19258.169999999998</v>
      </c>
      <c r="H16" s="17">
        <v>7766</v>
      </c>
      <c r="I16" s="18">
        <v>1735</v>
      </c>
      <c r="J16" s="18">
        <v>1724</v>
      </c>
      <c r="K16" s="18">
        <f t="shared" si="6"/>
        <v>1730</v>
      </c>
      <c r="L16" s="19">
        <f>M16+N16+O16</f>
        <v>4785530.33</v>
      </c>
      <c r="M16" s="20">
        <f>ROUND(F16*K16/12,2)</f>
        <v>889545.82</v>
      </c>
      <c r="N16" s="20">
        <f>ROUND(G16*K16/12,2)</f>
        <v>2776386.18</v>
      </c>
      <c r="O16" s="20">
        <f>ROUND(H16*K16/12,2)</f>
        <v>1119598.33</v>
      </c>
      <c r="P16" s="29"/>
    </row>
    <row r="17" spans="1:16" s="21" customFormat="1" ht="40.950000000000003" customHeight="1" x14ac:dyDescent="0.35">
      <c r="A17" s="15">
        <v>11</v>
      </c>
      <c r="B17" s="15">
        <v>270065</v>
      </c>
      <c r="C17" s="15">
        <v>1340001</v>
      </c>
      <c r="D17" s="16" t="s">
        <v>22</v>
      </c>
      <c r="E17" s="17">
        <f t="shared" si="1"/>
        <v>61360.25</v>
      </c>
      <c r="F17" s="17">
        <v>8422.08</v>
      </c>
      <c r="G17" s="17">
        <v>34380.65</v>
      </c>
      <c r="H17" s="17">
        <v>18557.52</v>
      </c>
      <c r="I17" s="18">
        <v>1821</v>
      </c>
      <c r="J17" s="18">
        <v>1825</v>
      </c>
      <c r="K17" s="18">
        <f t="shared" si="6"/>
        <v>1823</v>
      </c>
      <c r="L17" s="19">
        <f t="shared" ref="L17:L18" si="7">M17+N17+O17</f>
        <v>9321644.6500000004</v>
      </c>
      <c r="M17" s="20">
        <f t="shared" ref="M17:M18" si="8">ROUND(F17*K17/12,2)</f>
        <v>1279454.32</v>
      </c>
      <c r="N17" s="20">
        <f t="shared" ref="N17:N18" si="9">ROUND(G17*K17/12,2)</f>
        <v>5222993.75</v>
      </c>
      <c r="O17" s="20">
        <f t="shared" ref="O17:O18" si="10">ROUND(H17*K17/12,2)</f>
        <v>2819196.58</v>
      </c>
      <c r="P17" s="29"/>
    </row>
    <row r="18" spans="1:16" s="21" customFormat="1" ht="40.950000000000003" customHeight="1" x14ac:dyDescent="0.35">
      <c r="A18" s="15">
        <v>12</v>
      </c>
      <c r="B18" s="15">
        <v>270089</v>
      </c>
      <c r="C18" s="15">
        <v>1340012</v>
      </c>
      <c r="D18" s="16" t="s">
        <v>23</v>
      </c>
      <c r="E18" s="17">
        <f t="shared" si="1"/>
        <v>46435.73</v>
      </c>
      <c r="F18" s="17">
        <v>8637.6</v>
      </c>
      <c r="G18" s="17">
        <v>29695.83</v>
      </c>
      <c r="H18" s="17">
        <v>8102.3</v>
      </c>
      <c r="I18" s="18">
        <v>5666</v>
      </c>
      <c r="J18" s="18">
        <v>5791</v>
      </c>
      <c r="K18" s="18">
        <f t="shared" si="6"/>
        <v>5729</v>
      </c>
      <c r="L18" s="19">
        <f t="shared" si="7"/>
        <v>22169191.43</v>
      </c>
      <c r="M18" s="20">
        <f t="shared" si="8"/>
        <v>4123734.2</v>
      </c>
      <c r="N18" s="20">
        <f t="shared" si="9"/>
        <v>14177284.17</v>
      </c>
      <c r="O18" s="20">
        <f t="shared" si="10"/>
        <v>3868173.06</v>
      </c>
      <c r="P18" s="29"/>
    </row>
    <row r="19" spans="1:16" s="26" customFormat="1" ht="42.6" customHeight="1" x14ac:dyDescent="0.35">
      <c r="A19" s="22"/>
      <c r="B19" s="22"/>
      <c r="C19" s="22"/>
      <c r="D19" s="23" t="s">
        <v>10</v>
      </c>
      <c r="E19" s="25"/>
      <c r="F19" s="24"/>
      <c r="G19" s="24"/>
      <c r="H19" s="24"/>
      <c r="I19" s="25"/>
      <c r="J19" s="25"/>
      <c r="K19" s="18"/>
      <c r="L19" s="25">
        <f>SUM(L7:L18)</f>
        <v>273910877.55000001</v>
      </c>
      <c r="M19" s="25">
        <f t="shared" ref="M19:O19" si="11">SUM(M7:M18)</f>
        <v>106722621.99999999</v>
      </c>
      <c r="N19" s="25">
        <f t="shared" si="11"/>
        <v>132597914.53000002</v>
      </c>
      <c r="O19" s="25">
        <f t="shared" si="11"/>
        <v>34590341.020000003</v>
      </c>
      <c r="P19" s="29"/>
    </row>
    <row r="20" spans="1:16" x14ac:dyDescent="0.35">
      <c r="J20" s="27"/>
      <c r="L20" s="30"/>
      <c r="P20" s="29"/>
    </row>
  </sheetData>
  <mergeCells count="4">
    <mergeCell ref="I1:L1"/>
    <mergeCell ref="A3:L3"/>
    <mergeCell ref="B5:B6"/>
    <mergeCell ref="C5:C6"/>
  </mergeCells>
  <pageMargins left="0.15748031496062992" right="0" top="0.39370078740157483" bottom="0.19685039370078741" header="0.15748031496062992" footer="0.11811023622047245"/>
  <pageSetup paperSize="9" scale="53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EG18"/>
  <sheetViews>
    <sheetView tabSelected="1" zoomScale="70" zoomScaleNormal="70" zoomScaleSheetLayoutView="70" workbookViewId="0">
      <pane xSplit="4" ySplit="6" topLeftCell="E7" activePane="bottomRight" state="frozen"/>
      <selection activeCell="A3" sqref="A3"/>
      <selection pane="topRight" activeCell="D3" sqref="D3"/>
      <selection pane="bottomLeft" activeCell="A8" sqref="A8"/>
      <selection pane="bottomRight" activeCell="H7" sqref="H7"/>
    </sheetView>
  </sheetViews>
  <sheetFormatPr defaultColWidth="9.109375" defaultRowHeight="18" x14ac:dyDescent="0.35"/>
  <cols>
    <col min="1" max="1" width="6.6640625" style="5" customWidth="1"/>
    <col min="2" max="3" width="11.44140625" style="5" customWidth="1"/>
    <col min="4" max="4" width="51.44140625" style="5" customWidth="1"/>
    <col min="5" max="5" width="25.6640625" style="5" customWidth="1"/>
    <col min="6" max="6" width="17" style="5" customWidth="1"/>
    <col min="7" max="7" width="15.33203125" style="5" customWidth="1"/>
    <col min="8" max="8" width="13.44140625" style="5" customWidth="1"/>
    <col min="9" max="9" width="19.33203125" style="5" customWidth="1"/>
    <col min="10" max="10" width="18.6640625" style="5" customWidth="1"/>
    <col min="11" max="11" width="19.6640625" style="5" customWidth="1"/>
    <col min="12" max="12" width="23" style="5" customWidth="1"/>
    <col min="13" max="13" width="22.88671875" style="5" customWidth="1"/>
    <col min="14" max="14" width="23" style="5" customWidth="1"/>
    <col min="15" max="15" width="20.33203125" style="5" customWidth="1"/>
    <col min="16" max="16" width="18.44140625" style="5" customWidth="1"/>
    <col min="17" max="16384" width="9.109375" style="5"/>
  </cols>
  <sheetData>
    <row r="1" spans="1:16361" s="3" customFormat="1" ht="72" customHeight="1" x14ac:dyDescent="0.35">
      <c r="A1" s="1"/>
      <c r="B1" s="1"/>
      <c r="C1" s="1"/>
      <c r="D1" s="1"/>
      <c r="E1" s="2"/>
      <c r="F1" s="2"/>
      <c r="G1" s="2"/>
      <c r="H1" s="2"/>
      <c r="I1" s="32" t="s">
        <v>33</v>
      </c>
      <c r="J1" s="32"/>
      <c r="K1" s="32"/>
      <c r="L1" s="3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</row>
    <row r="2" spans="1:16361" s="3" customFormat="1" ht="28.2" customHeight="1" x14ac:dyDescent="0.35">
      <c r="A2" s="1"/>
      <c r="B2" s="1"/>
      <c r="C2" s="1"/>
      <c r="D2" s="1"/>
      <c r="E2" s="2"/>
      <c r="F2" s="2"/>
      <c r="G2" s="2"/>
      <c r="H2" s="2"/>
      <c r="I2" s="31"/>
      <c r="J2" s="31"/>
      <c r="K2" s="31"/>
      <c r="L2" s="31" t="s">
        <v>31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</row>
    <row r="3" spans="1:16361" s="3" customFormat="1" ht="63.6" customHeight="1" x14ac:dyDescent="0.35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6361" ht="18" customHeigh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6361" s="11" customFormat="1" ht="182.4" customHeight="1" x14ac:dyDescent="0.35">
      <c r="A5" s="6"/>
      <c r="B5" s="34" t="s">
        <v>29</v>
      </c>
      <c r="C5" s="34" t="s">
        <v>26</v>
      </c>
      <c r="D5" s="7" t="s">
        <v>1</v>
      </c>
      <c r="E5" s="8" t="s">
        <v>28</v>
      </c>
      <c r="F5" s="9" t="s">
        <v>3</v>
      </c>
      <c r="G5" s="9" t="s">
        <v>4</v>
      </c>
      <c r="H5" s="9" t="s">
        <v>5</v>
      </c>
      <c r="I5" s="10" t="s">
        <v>27</v>
      </c>
      <c r="J5" s="10" t="s">
        <v>30</v>
      </c>
      <c r="K5" s="10" t="s">
        <v>7</v>
      </c>
      <c r="L5" s="10" t="s">
        <v>8</v>
      </c>
      <c r="M5" s="8" t="s">
        <v>3</v>
      </c>
      <c r="N5" s="8" t="s">
        <v>4</v>
      </c>
      <c r="O5" s="8" t="s">
        <v>5</v>
      </c>
    </row>
    <row r="6" spans="1:16361" s="14" customFormat="1" ht="21" customHeight="1" x14ac:dyDescent="0.35">
      <c r="A6" s="12" t="s">
        <v>9</v>
      </c>
      <c r="B6" s="35"/>
      <c r="C6" s="35"/>
      <c r="D6" s="13">
        <v>1</v>
      </c>
      <c r="E6" s="13">
        <f>D6+1</f>
        <v>2</v>
      </c>
      <c r="F6" s="13">
        <f t="shared" ref="F6:O6" si="0">E6+1</f>
        <v>3</v>
      </c>
      <c r="G6" s="13">
        <f t="shared" si="0"/>
        <v>4</v>
      </c>
      <c r="H6" s="13">
        <f t="shared" si="0"/>
        <v>5</v>
      </c>
      <c r="I6" s="13">
        <f t="shared" si="0"/>
        <v>6</v>
      </c>
      <c r="J6" s="13">
        <f t="shared" si="0"/>
        <v>7</v>
      </c>
      <c r="K6" s="13">
        <f t="shared" si="0"/>
        <v>8</v>
      </c>
      <c r="L6" s="13">
        <f t="shared" si="0"/>
        <v>9</v>
      </c>
      <c r="M6" s="13">
        <f t="shared" si="0"/>
        <v>10</v>
      </c>
      <c r="N6" s="13">
        <f t="shared" si="0"/>
        <v>11</v>
      </c>
      <c r="O6" s="13">
        <f t="shared" si="0"/>
        <v>12</v>
      </c>
    </row>
    <row r="7" spans="1:16361" s="21" customFormat="1" ht="40.950000000000003" customHeight="1" x14ac:dyDescent="0.35">
      <c r="A7" s="15">
        <v>1</v>
      </c>
      <c r="B7" s="28">
        <v>270155</v>
      </c>
      <c r="C7" s="28">
        <v>1343001</v>
      </c>
      <c r="D7" s="16" t="s">
        <v>12</v>
      </c>
      <c r="E7" s="17">
        <f t="shared" ref="E7:E16" si="1">F7+G7+H7</f>
        <v>903.44</v>
      </c>
      <c r="F7" s="17">
        <v>419.43</v>
      </c>
      <c r="G7" s="17">
        <v>409.56</v>
      </c>
      <c r="H7" s="17">
        <v>74.45</v>
      </c>
      <c r="I7" s="18">
        <v>17675</v>
      </c>
      <c r="J7" s="18">
        <v>17632</v>
      </c>
      <c r="K7" s="18">
        <f>ROUND((I7+J7)/2,0)</f>
        <v>17654</v>
      </c>
      <c r="L7" s="19">
        <f t="shared" ref="L7:L13" si="2">M7+N7+O7</f>
        <v>15949329.760000002</v>
      </c>
      <c r="M7" s="20">
        <f>ROUND(F7*K7,2)</f>
        <v>7404617.2199999997</v>
      </c>
      <c r="N7" s="20">
        <f>ROUND(G7*K7,2)</f>
        <v>7230372.2400000002</v>
      </c>
      <c r="O7" s="20">
        <f>ROUND(H7*K7,2)</f>
        <v>1314340.3</v>
      </c>
      <c r="P7" s="29"/>
    </row>
    <row r="8" spans="1:16361" s="21" customFormat="1" ht="40.950000000000003" customHeight="1" x14ac:dyDescent="0.35">
      <c r="A8" s="15">
        <f>A7+1</f>
        <v>2</v>
      </c>
      <c r="B8" s="28">
        <v>270168</v>
      </c>
      <c r="C8" s="28">
        <v>1343002</v>
      </c>
      <c r="D8" s="16" t="s">
        <v>13</v>
      </c>
      <c r="E8" s="17">
        <f t="shared" si="1"/>
        <v>871.82</v>
      </c>
      <c r="F8" s="17">
        <v>419.43</v>
      </c>
      <c r="G8" s="17">
        <v>352.24</v>
      </c>
      <c r="H8" s="17">
        <v>100.15</v>
      </c>
      <c r="I8" s="18">
        <v>19607</v>
      </c>
      <c r="J8" s="18">
        <v>19568</v>
      </c>
      <c r="K8" s="18">
        <f t="shared" ref="K8:K16" si="3">ROUND((I8+J8)/2,0)</f>
        <v>19588</v>
      </c>
      <c r="L8" s="19">
        <f t="shared" si="2"/>
        <v>17077210.16</v>
      </c>
      <c r="M8" s="20">
        <f t="shared" ref="M8:M16" si="4">ROUND(F8*K8,2)</f>
        <v>8215794.8399999999</v>
      </c>
      <c r="N8" s="20">
        <f t="shared" ref="N8:N16" si="5">ROUND(G8*K8,2)</f>
        <v>6899677.1200000001</v>
      </c>
      <c r="O8" s="20">
        <f t="shared" ref="O8:O16" si="6">ROUND(H8*K8,2)</f>
        <v>1961738.2</v>
      </c>
      <c r="P8" s="29"/>
    </row>
    <row r="9" spans="1:16361" s="21" customFormat="1" ht="40.950000000000003" customHeight="1" x14ac:dyDescent="0.35">
      <c r="A9" s="15">
        <f t="shared" ref="A9:A16" si="7">A8+1</f>
        <v>3</v>
      </c>
      <c r="B9" s="28">
        <v>270169</v>
      </c>
      <c r="C9" s="28">
        <v>1343303</v>
      </c>
      <c r="D9" s="16" t="s">
        <v>14</v>
      </c>
      <c r="E9" s="17">
        <f t="shared" si="1"/>
        <v>1213.05</v>
      </c>
      <c r="F9" s="17">
        <v>411.94</v>
      </c>
      <c r="G9" s="17">
        <v>538.9</v>
      </c>
      <c r="H9" s="17">
        <v>262.20999999999998</v>
      </c>
      <c r="I9" s="18">
        <v>40851</v>
      </c>
      <c r="J9" s="18">
        <v>40742</v>
      </c>
      <c r="K9" s="18">
        <f t="shared" si="3"/>
        <v>40797</v>
      </c>
      <c r="L9" s="19">
        <f t="shared" si="2"/>
        <v>49488800.850000001</v>
      </c>
      <c r="M9" s="20">
        <f t="shared" si="4"/>
        <v>16805916.18</v>
      </c>
      <c r="N9" s="20">
        <f t="shared" si="5"/>
        <v>21985503.300000001</v>
      </c>
      <c r="O9" s="20">
        <f t="shared" si="6"/>
        <v>10697381.369999999</v>
      </c>
      <c r="P9" s="29"/>
    </row>
    <row r="10" spans="1:16361" s="21" customFormat="1" ht="40.950000000000003" customHeight="1" x14ac:dyDescent="0.35">
      <c r="A10" s="15">
        <f t="shared" si="7"/>
        <v>4</v>
      </c>
      <c r="B10" s="28">
        <v>270087</v>
      </c>
      <c r="C10" s="28">
        <v>1340011</v>
      </c>
      <c r="D10" s="16" t="s">
        <v>15</v>
      </c>
      <c r="E10" s="17">
        <f t="shared" si="1"/>
        <v>1291.04</v>
      </c>
      <c r="F10" s="17">
        <v>426.92</v>
      </c>
      <c r="G10" s="17">
        <v>598.52</v>
      </c>
      <c r="H10" s="17">
        <v>265.60000000000002</v>
      </c>
      <c r="I10" s="18">
        <v>13921</v>
      </c>
      <c r="J10" s="18">
        <v>13872</v>
      </c>
      <c r="K10" s="18">
        <f t="shared" si="3"/>
        <v>13897</v>
      </c>
      <c r="L10" s="19">
        <f t="shared" si="2"/>
        <v>17941582.879999999</v>
      </c>
      <c r="M10" s="20">
        <f t="shared" si="4"/>
        <v>5932907.2400000002</v>
      </c>
      <c r="N10" s="20">
        <f t="shared" si="5"/>
        <v>8317632.4400000004</v>
      </c>
      <c r="O10" s="20">
        <f t="shared" si="6"/>
        <v>3691043.2</v>
      </c>
      <c r="P10" s="29"/>
    </row>
    <row r="11" spans="1:16361" s="21" customFormat="1" ht="40.950000000000003" customHeight="1" x14ac:dyDescent="0.35">
      <c r="A11" s="15">
        <f t="shared" si="7"/>
        <v>5</v>
      </c>
      <c r="B11" s="28">
        <v>270091</v>
      </c>
      <c r="C11" s="28">
        <v>1340007</v>
      </c>
      <c r="D11" s="16" t="s">
        <v>17</v>
      </c>
      <c r="E11" s="17">
        <f t="shared" si="1"/>
        <v>1195.6100000000001</v>
      </c>
      <c r="F11" s="17">
        <v>524.07000000000005</v>
      </c>
      <c r="G11" s="17">
        <v>561.37</v>
      </c>
      <c r="H11" s="17">
        <v>110.17</v>
      </c>
      <c r="I11" s="18">
        <v>30863</v>
      </c>
      <c r="J11" s="18">
        <v>30797</v>
      </c>
      <c r="K11" s="18">
        <f t="shared" si="3"/>
        <v>30830</v>
      </c>
      <c r="L11" s="19">
        <f t="shared" si="2"/>
        <v>36860656.300000004</v>
      </c>
      <c r="M11" s="20">
        <f t="shared" si="4"/>
        <v>16157078.1</v>
      </c>
      <c r="N11" s="20">
        <f t="shared" si="5"/>
        <v>17307037.100000001</v>
      </c>
      <c r="O11" s="20">
        <f t="shared" si="6"/>
        <v>3396541.1</v>
      </c>
      <c r="P11" s="29"/>
    </row>
    <row r="12" spans="1:16361" s="21" customFormat="1" ht="40.950000000000003" customHeight="1" x14ac:dyDescent="0.35">
      <c r="A12" s="15">
        <f t="shared" si="7"/>
        <v>6</v>
      </c>
      <c r="B12" s="28">
        <v>270088</v>
      </c>
      <c r="C12" s="28">
        <v>1340010</v>
      </c>
      <c r="D12" s="16" t="s">
        <v>19</v>
      </c>
      <c r="E12" s="17">
        <f t="shared" si="1"/>
        <v>1544.0499999999997</v>
      </c>
      <c r="F12" s="17">
        <v>552.9</v>
      </c>
      <c r="G12" s="17">
        <v>874.03</v>
      </c>
      <c r="H12" s="17">
        <v>117.12</v>
      </c>
      <c r="I12" s="18">
        <v>24982</v>
      </c>
      <c r="J12" s="18">
        <v>24919</v>
      </c>
      <c r="K12" s="18">
        <f t="shared" si="3"/>
        <v>24951</v>
      </c>
      <c r="L12" s="19">
        <f t="shared" si="2"/>
        <v>38525591.549999997</v>
      </c>
      <c r="M12" s="20">
        <f t="shared" si="4"/>
        <v>13795407.9</v>
      </c>
      <c r="N12" s="20">
        <f t="shared" si="5"/>
        <v>21807922.530000001</v>
      </c>
      <c r="O12" s="20">
        <f t="shared" si="6"/>
        <v>2922261.12</v>
      </c>
      <c r="P12" s="29"/>
    </row>
    <row r="13" spans="1:16361" s="21" customFormat="1" ht="40.950000000000003" customHeight="1" x14ac:dyDescent="0.35">
      <c r="A13" s="15">
        <f t="shared" si="7"/>
        <v>7</v>
      </c>
      <c r="B13" s="28">
        <v>270170</v>
      </c>
      <c r="C13" s="28">
        <v>1343004</v>
      </c>
      <c r="D13" s="16" t="s">
        <v>20</v>
      </c>
      <c r="E13" s="17">
        <f t="shared" si="1"/>
        <v>1106.28</v>
      </c>
      <c r="F13" s="17">
        <v>528.92999999999995</v>
      </c>
      <c r="G13" s="17">
        <v>529.84</v>
      </c>
      <c r="H13" s="17">
        <v>47.51</v>
      </c>
      <c r="I13" s="18">
        <v>25534</v>
      </c>
      <c r="J13" s="18">
        <v>25480</v>
      </c>
      <c r="K13" s="18">
        <f t="shared" si="3"/>
        <v>25507</v>
      </c>
      <c r="L13" s="19">
        <f t="shared" si="2"/>
        <v>28217883.960000001</v>
      </c>
      <c r="M13" s="20">
        <f t="shared" si="4"/>
        <v>13491417.51</v>
      </c>
      <c r="N13" s="20">
        <f t="shared" si="5"/>
        <v>13514628.880000001</v>
      </c>
      <c r="O13" s="20">
        <f t="shared" si="6"/>
        <v>1211837.57</v>
      </c>
      <c r="P13" s="29"/>
    </row>
    <row r="14" spans="1:16361" s="21" customFormat="1" ht="40.950000000000003" customHeight="1" x14ac:dyDescent="0.35">
      <c r="A14" s="15">
        <f t="shared" si="7"/>
        <v>8</v>
      </c>
      <c r="B14" s="15">
        <v>270095</v>
      </c>
      <c r="C14" s="15">
        <v>1340003</v>
      </c>
      <c r="D14" s="16" t="s">
        <v>21</v>
      </c>
      <c r="E14" s="17">
        <f>F14+G14+H14</f>
        <v>2782.0099999999998</v>
      </c>
      <c r="F14" s="17">
        <v>514.37</v>
      </c>
      <c r="G14" s="17">
        <v>1615.98</v>
      </c>
      <c r="H14" s="17">
        <v>651.66</v>
      </c>
      <c r="I14" s="18">
        <v>1724</v>
      </c>
      <c r="J14" s="18">
        <v>1724</v>
      </c>
      <c r="K14" s="18">
        <f t="shared" si="3"/>
        <v>1724</v>
      </c>
      <c r="L14" s="19">
        <f>M14+N14+O14</f>
        <v>4796185.24</v>
      </c>
      <c r="M14" s="20">
        <f t="shared" si="4"/>
        <v>886773.88</v>
      </c>
      <c r="N14" s="20">
        <f t="shared" si="5"/>
        <v>2785949.52</v>
      </c>
      <c r="O14" s="20">
        <f t="shared" si="6"/>
        <v>1123461.8400000001</v>
      </c>
      <c r="P14" s="29"/>
    </row>
    <row r="15" spans="1:16361" s="21" customFormat="1" ht="40.950000000000003" customHeight="1" x14ac:dyDescent="0.35">
      <c r="A15" s="15">
        <f t="shared" si="7"/>
        <v>9</v>
      </c>
      <c r="B15" s="15">
        <v>270065</v>
      </c>
      <c r="C15" s="15">
        <v>1340001</v>
      </c>
      <c r="D15" s="16" t="s">
        <v>22</v>
      </c>
      <c r="E15" s="17">
        <f t="shared" si="1"/>
        <v>5120.87</v>
      </c>
      <c r="F15" s="17">
        <v>702.09</v>
      </c>
      <c r="G15" s="17">
        <v>2869.77</v>
      </c>
      <c r="H15" s="17">
        <v>1549.01</v>
      </c>
      <c r="I15" s="18">
        <v>1825</v>
      </c>
      <c r="J15" s="18">
        <v>1810</v>
      </c>
      <c r="K15" s="18">
        <f t="shared" si="3"/>
        <v>1818</v>
      </c>
      <c r="L15" s="19">
        <f t="shared" ref="L15:L16" si="8">M15+N15+O15</f>
        <v>9309741.6600000001</v>
      </c>
      <c r="M15" s="20">
        <f t="shared" si="4"/>
        <v>1276399.6200000001</v>
      </c>
      <c r="N15" s="20">
        <f t="shared" si="5"/>
        <v>5217241.8600000003</v>
      </c>
      <c r="O15" s="20">
        <f t="shared" si="6"/>
        <v>2816100.18</v>
      </c>
      <c r="P15" s="29"/>
    </row>
    <row r="16" spans="1:16361" s="21" customFormat="1" ht="40.950000000000003" customHeight="1" x14ac:dyDescent="0.35">
      <c r="A16" s="15">
        <f t="shared" si="7"/>
        <v>10</v>
      </c>
      <c r="B16" s="15">
        <v>270089</v>
      </c>
      <c r="C16" s="15">
        <v>1340012</v>
      </c>
      <c r="D16" s="16" t="s">
        <v>23</v>
      </c>
      <c r="E16" s="17">
        <f t="shared" si="1"/>
        <v>3843.51</v>
      </c>
      <c r="F16" s="17">
        <v>720.05</v>
      </c>
      <c r="G16" s="17">
        <v>2453.92</v>
      </c>
      <c r="H16" s="17">
        <v>669.54</v>
      </c>
      <c r="I16" s="18">
        <v>5791</v>
      </c>
      <c r="J16" s="18">
        <v>5811</v>
      </c>
      <c r="K16" s="18">
        <f t="shared" si="3"/>
        <v>5801</v>
      </c>
      <c r="L16" s="19">
        <f t="shared" si="8"/>
        <v>22296201.509999998</v>
      </c>
      <c r="M16" s="20">
        <f t="shared" si="4"/>
        <v>4177010.05</v>
      </c>
      <c r="N16" s="20">
        <f t="shared" si="5"/>
        <v>14235189.92</v>
      </c>
      <c r="O16" s="20">
        <f t="shared" si="6"/>
        <v>3884001.54</v>
      </c>
      <c r="P16" s="29"/>
    </row>
    <row r="17" spans="1:16" s="26" customFormat="1" ht="42.6" customHeight="1" x14ac:dyDescent="0.35">
      <c r="A17" s="22"/>
      <c r="B17" s="22"/>
      <c r="C17" s="22"/>
      <c r="D17" s="23" t="s">
        <v>10</v>
      </c>
      <c r="E17" s="25"/>
      <c r="F17" s="24"/>
      <c r="G17" s="24"/>
      <c r="H17" s="24"/>
      <c r="I17" s="25"/>
      <c r="J17" s="25"/>
      <c r="K17" s="18"/>
      <c r="L17" s="25">
        <f>SUM(L7:L16)</f>
        <v>240463183.87</v>
      </c>
      <c r="M17" s="25">
        <f>SUM(M7:M16)</f>
        <v>88143322.540000007</v>
      </c>
      <c r="N17" s="25">
        <f>SUM(N7:N16)</f>
        <v>119301154.90999998</v>
      </c>
      <c r="O17" s="25">
        <f>SUM(O7:O16)</f>
        <v>33018706.420000002</v>
      </c>
      <c r="P17" s="29"/>
    </row>
    <row r="18" spans="1:16" x14ac:dyDescent="0.35">
      <c r="J18" s="27"/>
      <c r="L18" s="30"/>
      <c r="P18" s="29"/>
    </row>
  </sheetData>
  <mergeCells count="4">
    <mergeCell ref="I1:L1"/>
    <mergeCell ref="A3:L3"/>
    <mergeCell ref="B5:B6"/>
    <mergeCell ref="C5:C6"/>
  </mergeCells>
  <pageMargins left="0.15748031496062992" right="0" top="0.39370078740157483" bottom="0.19685039370078741" header="0.15748031496062992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АПП подуш.  (янв 2024)</vt:lpstr>
      <vt:lpstr>АПП подуш.  (февр2024)</vt:lpstr>
      <vt:lpstr>АПП подуш.  (март2024)</vt:lpstr>
      <vt:lpstr>'АПП подуш.  (март2024)'!Заголовки_для_печати</vt:lpstr>
      <vt:lpstr>'АПП подуш.  (февр2024)'!Заголовки_для_печати</vt:lpstr>
      <vt:lpstr>'АПП подуш.  (янв 2024)'!Заголовки_для_печати</vt:lpstr>
      <vt:lpstr>'АПП подуш.  (март2024)'!Область_печати</vt:lpstr>
      <vt:lpstr>'АПП подуш.  (февр2024)'!Область_печати</vt:lpstr>
      <vt:lpstr>'АПП подуш.  (янв 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2024-03-11T07:22:45Z</cp:lastPrinted>
  <dcterms:created xsi:type="dcterms:W3CDTF">2023-12-27T00:53:53Z</dcterms:created>
  <dcterms:modified xsi:type="dcterms:W3CDTF">2024-04-22T01:56:31Z</dcterms:modified>
</cp:coreProperties>
</file>